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oomPop Budget Tracking Spreads" sheetId="1" r:id="rId4"/>
    <sheet state="visible" name="Sheet2" sheetId="2" r:id="rId5"/>
  </sheets>
  <definedNames/>
  <calcPr/>
</workbook>
</file>

<file path=xl/sharedStrings.xml><?xml version="1.0" encoding="utf-8"?>
<sst xmlns="http://schemas.openxmlformats.org/spreadsheetml/2006/main" count="278" uniqueCount="88">
  <si>
    <t>[Your offsite - Date]</t>
  </si>
  <si>
    <r>
      <rPr>
        <rFont val="Helvetica Neue"/>
        <b/>
        <i/>
      </rPr>
      <t xml:space="preserve">This budget template is designed to help you track all the necessary expenses for your next company offsite. Happy planning! If you need help, </t>
    </r>
    <r>
      <rPr>
        <rFont val="Helvetica Neue"/>
        <b/>
        <i/>
        <color rgb="FF1155CC"/>
        <u/>
      </rPr>
      <t>contact our event planning experts</t>
    </r>
    <r>
      <rPr>
        <rFont val="Helvetica Neue"/>
        <b/>
        <i/>
      </rPr>
      <t>.</t>
    </r>
  </si>
  <si>
    <t>Projected Budget</t>
  </si>
  <si>
    <r>
      <rPr>
        <rFont val="Helvetica Neue"/>
        <b/>
        <i/>
        <color theme="1"/>
        <sz val="9.0"/>
      </rPr>
      <t xml:space="preserve">Pro Tip - Tax &amp; Service Fees Can Make or Break Your Budget!
</t>
    </r>
    <r>
      <rPr>
        <rFont val="Helvetica Neue"/>
        <b val="0"/>
        <i/>
        <color theme="1"/>
        <sz val="9.0"/>
      </rPr>
      <t>Ensure that under each item you're including accurate tax and service fees. To do this, multiply the base rate of each item x 1.x%. For example, if your room rate is $234.00 / night but the taxes are 8% and fees are 12% for 20% total taxes and fees, you'll want to put the formula =SUM(224.00*1.20) in that cell to get an accurate per person estimate. This is the top thing planners forget to add, but it does cause the budget to go up rapidly! Since tax &amp; service varies depending on location, item, etc. it's easier to add on a line by line basis. But alternatively, you can add an additional line for post tax &amp; service charge subtotal, multiplying the subtotal by tax &amp; service fees if your fees are set.
Check out the next tab for an example fully filled in!</t>
    </r>
  </si>
  <si>
    <t>Current Actual</t>
  </si>
  <si>
    <t>% to Actual</t>
  </si>
  <si>
    <t>Budget Category/ Items</t>
  </si>
  <si>
    <t>Budgeted Total</t>
  </si>
  <si>
    <t>Estimated # of Attendees</t>
  </si>
  <si>
    <t>Estimated $ Per Person</t>
  </si>
  <si>
    <t>Actual Total</t>
  </si>
  <si>
    <t>Actual # of Attendees</t>
  </si>
  <si>
    <t>Actual $ Per Person</t>
  </si>
  <si>
    <t>% Variation to Budget</t>
  </si>
  <si>
    <t>TRAVEL</t>
  </si>
  <si>
    <t>Quick tip: travel is often the least negotiable part of your budget. Estimate your costs early in the budget process!</t>
  </si>
  <si>
    <t>Team roundtrip airfare</t>
  </si>
  <si>
    <t>Team rountrip train fare</t>
  </si>
  <si>
    <t>Speaker and partner flights</t>
  </si>
  <si>
    <t>Team ground transportation and car service</t>
  </si>
  <si>
    <t>Speaker and partner ground transportation and car service</t>
  </si>
  <si>
    <t>Other</t>
  </si>
  <si>
    <t>Subtotal:</t>
  </si>
  <si>
    <r>
      <rPr>
        <rFont val="Helvetica Neue"/>
        <b/>
        <i/>
        <color theme="1"/>
      </rPr>
      <t xml:space="preserve">Note: </t>
    </r>
    <r>
      <rPr>
        <rFont val="Helvetica Neue"/>
        <color theme="1"/>
      </rPr>
      <t>This is the forumla to use for variation (Actual Total/ Budgeted Total), it will show an error until filled in.</t>
    </r>
  </si>
  <si>
    <r>
      <rPr>
        <rFont val="Helvetica Neue"/>
        <b/>
        <color theme="1"/>
      </rPr>
      <t xml:space="preserve">ACCOMMODATIONS </t>
    </r>
    <r>
      <rPr>
        <rFont val="Helvetica Neue"/>
        <b/>
        <color theme="1"/>
        <sz val="9.0"/>
      </rPr>
      <t>(NOTE: Here you will put # of total room nights in the estimated # of attendees tab, you'll see we've added a formula in C15 &amp; C16 to showcase this.)</t>
    </r>
  </si>
  <si>
    <t>Quick tip: Hotels will almost always be the highest % of your non-travel costs. Plan for them to be anywhere from 40-60% of your budget after travel costs.</t>
  </si>
  <si>
    <t>Standard Guestroom Rate (plus non-taxable resort fee &amp; 18% taxes &amp; fees)</t>
  </si>
  <si>
    <t>Suite Rate</t>
  </si>
  <si>
    <t>Complimentary Guestrooms (1/40)</t>
  </si>
  <si>
    <t>MEETING / COWORKING VENUE</t>
  </si>
  <si>
    <t xml:space="preserve">Room rental fees </t>
  </si>
  <si>
    <t>Audio visual</t>
  </si>
  <si>
    <t>Wi-Fi</t>
  </si>
  <si>
    <t>FOOD &amp; BEVERAGE AT VENUE</t>
  </si>
  <si>
    <t>Quick tip: Make sure you've communicated to attendees which of their meals will be provided, which expensed, and which they are responsible for themselves.</t>
  </si>
  <si>
    <t>Welcome reception</t>
  </si>
  <si>
    <t>Meal #1 - Breakfast Day 1</t>
  </si>
  <si>
    <t>Meal #2 - Breakfast Day 2</t>
  </si>
  <si>
    <t>Meal #3 - Breakfast Day 3</t>
  </si>
  <si>
    <t>Meal #4 - Lunch Day 1 - Boxed</t>
  </si>
  <si>
    <t>Meal #5 - Lunch Day 2 - Buffet</t>
  </si>
  <si>
    <t>Meal #6 - Lunch Day 3 - Plated</t>
  </si>
  <si>
    <t>Coffee chat #1</t>
  </si>
  <si>
    <t>Coffee chat #2</t>
  </si>
  <si>
    <t>Coffee chat #3</t>
  </si>
  <si>
    <t>Pre-Tax &amp; Service Subtotal:</t>
  </si>
  <si>
    <t>OFFSITE FOOD &amp; BEVERAGE</t>
  </si>
  <si>
    <t>Meal #1 - Dinner Night 1</t>
  </si>
  <si>
    <t>Meal #2 - Dinner Night 2</t>
  </si>
  <si>
    <t>Other - Bev/ Alcohol Package Night 1</t>
  </si>
  <si>
    <t>Other - Bev/ Alcohol Package Night 2</t>
  </si>
  <si>
    <t xml:space="preserve">ACTIVITIES </t>
  </si>
  <si>
    <t>Quick tip: Activities might be included in an overall package if you choose a resort or retreat center.</t>
  </si>
  <si>
    <t>Activity #1</t>
  </si>
  <si>
    <t>Activity #2</t>
  </si>
  <si>
    <t>Activity #3</t>
  </si>
  <si>
    <t>Prizes for activity winners</t>
  </si>
  <si>
    <t>ENTERTAINMENT</t>
  </si>
  <si>
    <t>Band/ DJ/ MC</t>
  </si>
  <si>
    <t>Performer/ Comedian</t>
  </si>
  <si>
    <t>DESIGN &amp; DECOR</t>
  </si>
  <si>
    <t>Rentals (Upgraded chairs, extra tables, unique flatware, etc.)</t>
  </si>
  <si>
    <t>Lighting</t>
  </si>
  <si>
    <t>Floral</t>
  </si>
  <si>
    <t>SWAG</t>
  </si>
  <si>
    <t>Team welcome bag with all the goods</t>
  </si>
  <si>
    <t>Speaker gifts</t>
  </si>
  <si>
    <t>Swaggy shirts for team building</t>
  </si>
  <si>
    <t>PRINT MATERIALS</t>
  </si>
  <si>
    <t>Pocket agendas</t>
  </si>
  <si>
    <t>Signage</t>
  </si>
  <si>
    <t>Workbooks for strategy session</t>
  </si>
  <si>
    <t>Name badges and/ or table tents</t>
  </si>
  <si>
    <t>MISC. EXPENSES</t>
  </si>
  <si>
    <t>Photography</t>
  </si>
  <si>
    <t>Videography</t>
  </si>
  <si>
    <t>Office supplies</t>
  </si>
  <si>
    <t>Shipping and handling fees</t>
  </si>
  <si>
    <t>Speaker fees</t>
  </si>
  <si>
    <t>Meeting planner fees</t>
  </si>
  <si>
    <t>Registration and management software</t>
  </si>
  <si>
    <t>OTHER</t>
  </si>
  <si>
    <t>TOTALS:</t>
  </si>
  <si>
    <r>
      <rPr>
        <rFont val="Arial"/>
        <b/>
        <i/>
        <color theme="1"/>
        <sz val="9.0"/>
      </rPr>
      <t xml:space="preserve">A Note on Tax &amp; Service: 
</t>
    </r>
    <r>
      <rPr>
        <rFont val="Arial"/>
        <i/>
        <color theme="1"/>
        <sz val="9.0"/>
      </rPr>
      <t>For this example we're using 8% for taxes and 25% for service fees for catering and 18% taxes &amp; fees for rooms, and all-inclusive rates for the offsite food &amp; beverage. Be sure to look out for additional event fees that you'll want to include in your formulas in addition to base pricing quoted. This is being based on 52 estimated attendees and 46 actual attendees, you can change those numbers out in the final formulas to match your own.</t>
    </r>
  </si>
  <si>
    <r>
      <rPr>
        <rFont val="Arial"/>
        <b/>
        <color theme="1"/>
      </rPr>
      <t xml:space="preserve">ACCOMMODATIONS </t>
    </r>
    <r>
      <rPr>
        <rFont val="Arial"/>
        <b/>
        <color theme="1"/>
        <sz val="9.0"/>
      </rPr>
      <t>(NOTE: Here you will put # of total room nights in the estimated # of attendees tab, you'll see we've added a formula in C15 &amp; C16 to showcase this.)</t>
    </r>
  </si>
  <si>
    <t>N/A</t>
  </si>
  <si>
    <r>
      <rPr>
        <b/>
      </rPr>
      <t xml:space="preserve">ACTIVITIES (Need inspiration? </t>
    </r>
    <r>
      <rPr>
        <b/>
        <color rgb="FF1155CC"/>
        <u/>
      </rPr>
      <t>Check this out...</t>
    </r>
    <r>
      <rPr>
        <b/>
      </rPr>
      <t>)</t>
    </r>
  </si>
  <si>
    <t>DESIGN &amp; DECOR (NOTE: For some company retreats, especially mostly co-working with off-site meals and activities, you won't need these things. But, it's a nice touch if you want to add!)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</si>
</sst>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22">
    <font>
      <sz val="10.0"/>
      <color rgb="FF000000"/>
      <name val="Arial"/>
      <scheme val="minor"/>
    </font>
    <font>
      <sz val="18.0"/>
      <color theme="1"/>
      <name val="Helvetica Neue"/>
    </font>
    <font/>
    <font>
      <i/>
      <u/>
      <color rgb="FF0000FF"/>
      <name val="Helvetica Neue"/>
    </font>
    <font>
      <color theme="1"/>
      <name val="Helvetica Neue"/>
    </font>
    <font>
      <b/>
      <i/>
      <color theme="1"/>
      <name val="Helvetica Neue"/>
    </font>
    <font>
      <b/>
      <color theme="1"/>
      <name val="Helvetica Neue"/>
    </font>
    <font>
      <b/>
      <i/>
      <sz val="9.0"/>
      <color theme="1"/>
      <name val="Helvetica Neue"/>
    </font>
    <font>
      <b/>
      <sz val="12.0"/>
      <color theme="1"/>
      <name val="Helvetica Neue"/>
    </font>
    <font>
      <b/>
      <color rgb="FF0000FF"/>
      <name val="Helvetica Neue"/>
    </font>
    <font>
      <i/>
      <color theme="1"/>
      <name val="Helvetica Neue"/>
    </font>
    <font>
      <b/>
      <sz val="9.0"/>
      <color theme="1"/>
      <name val="Helvetica Neue"/>
    </font>
    <font>
      <color theme="1"/>
      <name val="Arial"/>
      <scheme val="minor"/>
    </font>
    <font>
      <b/>
      <i/>
      <sz val="12.0"/>
      <color theme="1"/>
      <name val="Arial"/>
      <scheme val="minor"/>
    </font>
    <font>
      <b/>
      <sz val="18.0"/>
      <color theme="1"/>
      <name val="Arial"/>
    </font>
    <font>
      <i/>
      <sz val="9.0"/>
      <color theme="1"/>
      <name val="Arial"/>
      <scheme val="minor"/>
    </font>
    <font>
      <i/>
      <color theme="1"/>
      <name val="Arial"/>
      <scheme val="minor"/>
    </font>
    <font>
      <b/>
      <sz val="12.0"/>
      <color theme="1"/>
      <name val="Arial"/>
    </font>
    <font>
      <b/>
      <color theme="1"/>
      <name val="Arial"/>
      <scheme val="minor"/>
    </font>
    <font>
      <b/>
      <i/>
      <color theme="1"/>
      <name val="Arial"/>
      <scheme val="minor"/>
    </font>
    <font>
      <b/>
      <u/>
      <color rgb="FF0000FF"/>
    </font>
    <font>
      <b/>
      <sz val="9.0"/>
      <color theme="1"/>
      <name val="Arial"/>
      <scheme val="minor"/>
    </font>
  </fonts>
  <fills count="7">
    <fill>
      <patternFill patternType="none"/>
    </fill>
    <fill>
      <patternFill patternType="lightGray"/>
    </fill>
    <fill>
      <patternFill patternType="solid">
        <fgColor rgb="FFCCCCCC"/>
        <bgColor rgb="FFCCCCCC"/>
      </patternFill>
    </fill>
    <fill>
      <patternFill patternType="solid">
        <fgColor rgb="FFEFEFEF"/>
        <bgColor rgb="FFEFEFEF"/>
      </patternFill>
    </fill>
    <fill>
      <patternFill patternType="solid">
        <fgColor rgb="FFB7B7B7"/>
        <bgColor rgb="FFB7B7B7"/>
      </patternFill>
    </fill>
    <fill>
      <patternFill patternType="solid">
        <fgColor rgb="FFF3F3F3"/>
        <bgColor rgb="FFF3F3F3"/>
      </patternFill>
    </fill>
    <fill>
      <patternFill patternType="solid">
        <fgColor rgb="FFB6D7A8"/>
        <bgColor rgb="FFB6D7A8"/>
      </patternFill>
    </fill>
  </fills>
  <borders count="24">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rder>
    <border>
      <right style="thin">
        <color rgb="FF000000"/>
      </right>
      <top style="thin">
        <color rgb="FF000000"/>
      </top>
    </border>
    <border>
      <left style="thin">
        <color rgb="FF000000"/>
      </left>
      <right style="thin">
        <color rgb="FF000000"/>
      </right>
      <top style="thin">
        <color rgb="FF000000"/>
      </top>
      <bottom style="thin">
        <color rgb="FF000000"/>
      </bottom>
    </border>
    <border>
      <left style="double">
        <color rgb="FF000000"/>
      </left>
      <top style="double">
        <color rgb="FF000000"/>
      </top>
    </border>
    <border>
      <top style="double">
        <color rgb="FF000000"/>
      </top>
    </border>
    <border>
      <right style="double">
        <color rgb="FF000000"/>
      </right>
      <top style="double">
        <color rgb="FF000000"/>
      </top>
    </border>
    <border>
      <left style="double">
        <color rgb="FF000000"/>
      </left>
    </border>
    <border>
      <right style="double">
        <color rgb="FF000000"/>
      </right>
    </border>
    <border>
      <left style="double">
        <color rgb="FF000000"/>
      </left>
      <bottom style="double">
        <color rgb="FF000000"/>
      </bottom>
    </border>
    <border>
      <bottom style="double">
        <color rgb="FF000000"/>
      </bottom>
    </border>
    <border>
      <right style="double">
        <color rgb="FF000000"/>
      </right>
      <bottom style="double">
        <color rgb="FF000000"/>
      </bottom>
    </border>
    <border>
      <left style="thin">
        <color rgb="FF000000"/>
      </left>
      <right style="thin">
        <color rgb="FF000000"/>
      </right>
      <bottom style="thin">
        <color rgb="FF000000"/>
      </bottom>
    </border>
    <border>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style="double">
        <color rgb="FF000000"/>
      </top>
      <bottom style="thin">
        <color rgb="FF000000"/>
      </bottom>
    </border>
    <border>
      <left style="thin">
        <color rgb="FF000000"/>
      </left>
      <right style="thin">
        <color rgb="FF000000"/>
      </right>
      <top style="thin">
        <color rgb="FF000000"/>
      </top>
      <bottom style="double">
        <color rgb="FF000000"/>
      </bottom>
    </border>
    <border>
      <right style="thin">
        <color rgb="FF000000"/>
      </right>
      <top style="double">
        <color rgb="FF000000"/>
      </top>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double">
        <color rgb="FF000000"/>
      </top>
    </border>
  </borders>
  <cellStyleXfs count="1">
    <xf borderId="0" fillId="0" fontId="0" numFmtId="0" applyAlignment="1" applyFont="1"/>
  </cellStyleXfs>
  <cellXfs count="132">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0"/>
    </xf>
    <xf borderId="2" fillId="0" fontId="2" numFmtId="0" xfId="0" applyBorder="1" applyFont="1"/>
    <xf borderId="3" fillId="2" fontId="3" numFmtId="0" xfId="0" applyAlignment="1" applyBorder="1" applyFont="1">
      <alignment horizontal="center" readingOrder="0" shrinkToFit="0" vertical="center" wrapText="1"/>
    </xf>
    <xf borderId="3" fillId="0" fontId="2" numFmtId="0" xfId="0" applyBorder="1" applyFont="1"/>
    <xf borderId="4" fillId="0" fontId="2" numFmtId="0" xfId="0" applyBorder="1" applyFont="1"/>
    <xf borderId="0" fillId="0" fontId="4" numFmtId="0" xfId="0" applyFont="1"/>
    <xf borderId="5" fillId="3" fontId="5" numFmtId="0" xfId="0" applyAlignment="1" applyBorder="1" applyFill="1" applyFont="1">
      <alignment horizontal="right" readingOrder="0" vertical="center"/>
    </xf>
    <xf borderId="1" fillId="3" fontId="6" numFmtId="164" xfId="0" applyAlignment="1" applyBorder="1" applyFont="1" applyNumberFormat="1">
      <alignment vertical="center"/>
    </xf>
    <xf borderId="6" fillId="0" fontId="7" numFmtId="0" xfId="0" applyAlignment="1" applyBorder="1" applyFont="1">
      <alignment horizontal="center" readingOrder="0" shrinkToFit="0" vertical="center" wrapText="1"/>
    </xf>
    <xf borderId="7" fillId="0" fontId="2" numFmtId="0" xfId="0" applyBorder="1" applyFont="1"/>
    <xf borderId="8" fillId="0" fontId="2" numFmtId="0" xfId="0" applyBorder="1" applyFont="1"/>
    <xf borderId="1" fillId="3" fontId="6" numFmtId="10" xfId="0" applyAlignment="1" applyBorder="1" applyFont="1" applyNumberFormat="1">
      <alignment vertical="center"/>
    </xf>
    <xf borderId="9" fillId="0" fontId="2" numFmtId="0" xfId="0" applyBorder="1" applyFont="1"/>
    <xf borderId="10" fillId="0" fontId="2" numFmtId="0" xfId="0" applyBorder="1" applyFont="1"/>
    <xf borderId="11" fillId="0" fontId="2" numFmtId="0" xfId="0" applyBorder="1" applyFont="1"/>
    <xf borderId="12" fillId="0" fontId="2" numFmtId="0" xfId="0" applyBorder="1" applyFont="1"/>
    <xf borderId="13" fillId="0" fontId="2" numFmtId="0" xfId="0" applyBorder="1" applyFont="1"/>
    <xf borderId="5" fillId="0" fontId="8" numFmtId="0" xfId="0" applyAlignment="1" applyBorder="1" applyFont="1">
      <alignment horizontal="center" readingOrder="0" shrinkToFit="0" vertical="center" wrapText="0"/>
    </xf>
    <xf borderId="5" fillId="0" fontId="6" numFmtId="0" xfId="0" applyAlignment="1" applyBorder="1" applyFont="1">
      <alignment horizontal="center" readingOrder="0" shrinkToFit="0" vertical="center" wrapText="1"/>
    </xf>
    <xf borderId="14" fillId="0" fontId="6" numFmtId="0" xfId="0" applyAlignment="1" applyBorder="1" applyFont="1">
      <alignment horizontal="center" readingOrder="0" shrinkToFit="0" vertical="center" wrapText="1"/>
    </xf>
    <xf borderId="14" fillId="0" fontId="6" numFmtId="0" xfId="0" applyAlignment="1" applyBorder="1" applyFont="1">
      <alignment horizontal="right" readingOrder="0" shrinkToFit="0" vertical="center" wrapText="1"/>
    </xf>
    <xf borderId="1" fillId="4" fontId="6" numFmtId="0" xfId="0" applyAlignment="1" applyBorder="1" applyFill="1" applyFont="1">
      <alignment horizontal="left" readingOrder="0" vertical="center"/>
    </xf>
    <xf borderId="15" fillId="0" fontId="2" numFmtId="0" xfId="0" applyBorder="1" applyFont="1"/>
    <xf borderId="0" fillId="0" fontId="9" numFmtId="0" xfId="0" applyAlignment="1" applyFont="1">
      <alignment readingOrder="0"/>
    </xf>
    <xf borderId="5" fillId="0" fontId="4" numFmtId="0" xfId="0" applyAlignment="1" applyBorder="1" applyFont="1">
      <alignment horizontal="left" readingOrder="0" vertical="center"/>
    </xf>
    <xf borderId="5" fillId="0" fontId="4" numFmtId="164" xfId="0" applyAlignment="1" applyBorder="1" applyFont="1" applyNumberFormat="1">
      <alignment horizontal="right" readingOrder="0" vertical="center"/>
    </xf>
    <xf borderId="5" fillId="0" fontId="4" numFmtId="0" xfId="0" applyAlignment="1" applyBorder="1" applyFont="1">
      <alignment horizontal="right" readingOrder="0" vertical="center"/>
    </xf>
    <xf borderId="5" fillId="0" fontId="4" numFmtId="9" xfId="0" applyAlignment="1" applyBorder="1" applyFont="1" applyNumberFormat="1">
      <alignment horizontal="right"/>
    </xf>
    <xf borderId="5" fillId="0" fontId="4" numFmtId="0" xfId="0" applyAlignment="1" applyBorder="1" applyFont="1">
      <alignment readingOrder="0" vertical="center"/>
    </xf>
    <xf borderId="16" fillId="0" fontId="4" numFmtId="0" xfId="0" applyAlignment="1" applyBorder="1" applyFont="1">
      <alignment readingOrder="0" vertical="center"/>
    </xf>
    <xf borderId="16" fillId="0" fontId="4" numFmtId="164" xfId="0" applyAlignment="1" applyBorder="1" applyFont="1" applyNumberFormat="1">
      <alignment horizontal="right" readingOrder="0" vertical="center"/>
    </xf>
    <xf borderId="16" fillId="0" fontId="4" numFmtId="0" xfId="0" applyAlignment="1" applyBorder="1" applyFont="1">
      <alignment horizontal="right" vertical="center"/>
    </xf>
    <xf borderId="16" fillId="0" fontId="4" numFmtId="164" xfId="0" applyAlignment="1" applyBorder="1" applyFont="1" applyNumberFormat="1">
      <alignment horizontal="right" vertical="center"/>
    </xf>
    <xf borderId="16" fillId="0" fontId="4" numFmtId="10" xfId="0" applyAlignment="1" applyBorder="1" applyFont="1" applyNumberFormat="1">
      <alignment horizontal="right" readingOrder="0"/>
    </xf>
    <xf borderId="17" fillId="5" fontId="5" numFmtId="0" xfId="0" applyAlignment="1" applyBorder="1" applyFill="1" applyFont="1">
      <alignment horizontal="right" readingOrder="0"/>
    </xf>
    <xf borderId="17" fillId="5" fontId="10" numFmtId="164" xfId="0" applyBorder="1" applyFont="1" applyNumberFormat="1"/>
    <xf borderId="17" fillId="5" fontId="10" numFmtId="49" xfId="0" applyAlignment="1" applyBorder="1" applyFont="1" applyNumberFormat="1">
      <alignment horizontal="right"/>
    </xf>
    <xf borderId="17" fillId="5" fontId="10" numFmtId="10" xfId="0" applyAlignment="1" applyBorder="1" applyFont="1" applyNumberFormat="1">
      <alignment horizontal="right"/>
    </xf>
    <xf borderId="0" fillId="0" fontId="4" numFmtId="0" xfId="0" applyAlignment="1" applyFont="1">
      <alignment readingOrder="0"/>
    </xf>
    <xf borderId="5" fillId="0" fontId="4" numFmtId="10" xfId="0" applyAlignment="1" applyBorder="1" applyFont="1" applyNumberFormat="1">
      <alignment horizontal="right"/>
    </xf>
    <xf borderId="16" fillId="0" fontId="4" numFmtId="0" xfId="0" applyAlignment="1" applyBorder="1" applyFont="1">
      <alignment horizontal="right" readingOrder="0"/>
    </xf>
    <xf borderId="16" fillId="0" fontId="4" numFmtId="10" xfId="0" applyAlignment="1" applyBorder="1" applyFont="1" applyNumberFormat="1">
      <alignment horizontal="right"/>
    </xf>
    <xf borderId="17" fillId="5" fontId="10" numFmtId="164" xfId="0" applyAlignment="1" applyBorder="1" applyFont="1" applyNumberFormat="1">
      <alignment horizontal="right"/>
    </xf>
    <xf borderId="5" fillId="0" fontId="4" numFmtId="0" xfId="0" applyAlignment="1" applyBorder="1" applyFont="1">
      <alignment readingOrder="0"/>
    </xf>
    <xf borderId="5" fillId="0" fontId="4" numFmtId="164" xfId="0" applyAlignment="1" applyBorder="1" applyFont="1" applyNumberFormat="1">
      <alignment horizontal="right" readingOrder="0"/>
    </xf>
    <xf borderId="5" fillId="0" fontId="4" numFmtId="0" xfId="0" applyAlignment="1" applyBorder="1" applyFont="1">
      <alignment horizontal="right" readingOrder="0"/>
    </xf>
    <xf borderId="5" fillId="0" fontId="4" numFmtId="164" xfId="0" applyAlignment="1" applyBorder="1" applyFont="1" applyNumberFormat="1">
      <alignment readingOrder="0"/>
    </xf>
    <xf borderId="16" fillId="0" fontId="4" numFmtId="0" xfId="0" applyAlignment="1" applyBorder="1" applyFont="1">
      <alignment readingOrder="0"/>
    </xf>
    <xf borderId="16" fillId="0" fontId="4" numFmtId="164" xfId="0" applyAlignment="1" applyBorder="1" applyFont="1" applyNumberFormat="1">
      <alignment horizontal="right" readingOrder="0"/>
    </xf>
    <xf borderId="16" fillId="0" fontId="4" numFmtId="0" xfId="0" applyAlignment="1" applyBorder="1" applyFont="1">
      <alignment horizontal="right"/>
    </xf>
    <xf borderId="16" fillId="0" fontId="4" numFmtId="164" xfId="0" applyAlignment="1" applyBorder="1" applyFont="1" applyNumberFormat="1">
      <alignment readingOrder="0"/>
    </xf>
    <xf borderId="16" fillId="0" fontId="4" numFmtId="0" xfId="0" applyBorder="1" applyFont="1"/>
    <xf borderId="5" fillId="0" fontId="4" numFmtId="164" xfId="0" applyBorder="1" applyFont="1" applyNumberFormat="1"/>
    <xf borderId="18" fillId="0" fontId="4" numFmtId="0" xfId="0" applyAlignment="1" applyBorder="1" applyFont="1">
      <alignment readingOrder="0"/>
    </xf>
    <xf borderId="16" fillId="0" fontId="4" numFmtId="164" xfId="0" applyBorder="1" applyFont="1" applyNumberFormat="1"/>
    <xf borderId="14" fillId="5" fontId="5" numFmtId="0" xfId="0" applyAlignment="1" applyBorder="1" applyFont="1">
      <alignment horizontal="right" readingOrder="0"/>
    </xf>
    <xf borderId="19" fillId="5" fontId="10" numFmtId="164" xfId="0" applyAlignment="1" applyBorder="1" applyFont="1" applyNumberFormat="1">
      <alignment horizontal="right"/>
    </xf>
    <xf borderId="20" fillId="4" fontId="6" numFmtId="0" xfId="0" applyAlignment="1" applyBorder="1" applyFont="1">
      <alignment horizontal="left" readingOrder="0" vertical="center"/>
    </xf>
    <xf borderId="21" fillId="0" fontId="2" numFmtId="0" xfId="0" applyBorder="1" applyFont="1"/>
    <xf borderId="22" fillId="0" fontId="2" numFmtId="0" xfId="0" applyBorder="1" applyFont="1"/>
    <xf borderId="17" fillId="0" fontId="10" numFmtId="10" xfId="0" applyAlignment="1" applyBorder="1" applyFont="1" applyNumberFormat="1">
      <alignment horizontal="right"/>
    </xf>
    <xf borderId="1" fillId="4" fontId="6" numFmtId="0" xfId="0" applyAlignment="1" applyBorder="1" applyFont="1">
      <alignment horizontal="left" readingOrder="0" vertical="center"/>
    </xf>
    <xf borderId="1" fillId="4" fontId="11" numFmtId="0" xfId="0" applyAlignment="1" applyBorder="1" applyFont="1">
      <alignment horizontal="left" readingOrder="0" vertical="center"/>
    </xf>
    <xf borderId="17" fillId="0" fontId="4" numFmtId="10" xfId="0" applyAlignment="1" applyBorder="1" applyFont="1" applyNumberFormat="1">
      <alignment horizontal="right"/>
    </xf>
    <xf borderId="5" fillId="0" fontId="4" numFmtId="164" xfId="0" applyAlignment="1" applyBorder="1" applyFont="1" applyNumberFormat="1">
      <alignment horizontal="right"/>
    </xf>
    <xf borderId="16" fillId="0" fontId="4" numFmtId="164" xfId="0" applyAlignment="1" applyBorder="1" applyFont="1" applyNumberFormat="1">
      <alignment horizontal="right"/>
    </xf>
    <xf borderId="23" fillId="5" fontId="5" numFmtId="0" xfId="0" applyAlignment="1" applyBorder="1" applyFont="1">
      <alignment horizontal="right" readingOrder="0"/>
    </xf>
    <xf borderId="23" fillId="5" fontId="10" numFmtId="164" xfId="0" applyBorder="1" applyFont="1" applyNumberFormat="1"/>
    <xf borderId="23" fillId="5" fontId="10" numFmtId="49" xfId="0" applyAlignment="1" applyBorder="1" applyFont="1" applyNumberFormat="1">
      <alignment horizontal="right"/>
    </xf>
    <xf borderId="23" fillId="0" fontId="10" numFmtId="10" xfId="0" applyAlignment="1" applyBorder="1" applyFont="1" applyNumberFormat="1">
      <alignment horizontal="right"/>
    </xf>
    <xf borderId="15" fillId="0" fontId="12" numFmtId="0" xfId="0" applyBorder="1" applyFont="1"/>
    <xf borderId="15" fillId="0" fontId="12" numFmtId="10" xfId="0" applyAlignment="1" applyBorder="1" applyFont="1" applyNumberFormat="1">
      <alignment horizontal="right"/>
    </xf>
    <xf borderId="14" fillId="6" fontId="13" numFmtId="0" xfId="0" applyAlignment="1" applyBorder="1" applyFill="1" applyFont="1">
      <alignment horizontal="left" readingOrder="0"/>
    </xf>
    <xf borderId="14" fillId="6" fontId="13" numFmtId="164" xfId="0" applyBorder="1" applyFont="1" applyNumberFormat="1"/>
    <xf borderId="14" fillId="6" fontId="13" numFmtId="49" xfId="0" applyAlignment="1" applyBorder="1" applyFont="1" applyNumberFormat="1">
      <alignment horizontal="right"/>
    </xf>
    <xf borderId="14" fillId="6" fontId="13" numFmtId="10" xfId="0" applyAlignment="1" applyBorder="1" applyFont="1" applyNumberFormat="1">
      <alignment horizontal="right"/>
    </xf>
    <xf borderId="1" fillId="2" fontId="14" numFmtId="0" xfId="0" applyAlignment="1" applyBorder="1" applyFont="1">
      <alignment shrinkToFit="0" vertical="center" wrapText="0"/>
    </xf>
    <xf borderId="6" fillId="0" fontId="15" numFmtId="0" xfId="0" applyAlignment="1" applyBorder="1" applyFont="1">
      <alignment horizontal="center" readingOrder="0" shrinkToFit="0" vertical="center" wrapText="1"/>
    </xf>
    <xf borderId="5" fillId="3" fontId="16" numFmtId="0" xfId="0" applyAlignment="1" applyBorder="1" applyFont="1">
      <alignment horizontal="right" readingOrder="0"/>
    </xf>
    <xf borderId="1" fillId="3" fontId="12" numFmtId="164" xfId="0" applyBorder="1" applyFont="1" applyNumberFormat="1"/>
    <xf borderId="1" fillId="3" fontId="12" numFmtId="10" xfId="0" applyBorder="1" applyFont="1" applyNumberFormat="1"/>
    <xf borderId="5" fillId="0" fontId="17" numFmtId="0" xfId="0" applyAlignment="1" applyBorder="1" applyFont="1">
      <alignment horizontal="center" readingOrder="0" shrinkToFit="0" vertical="center" wrapText="0"/>
    </xf>
    <xf borderId="5" fillId="0" fontId="18" numFmtId="0" xfId="0" applyAlignment="1" applyBorder="1" applyFont="1">
      <alignment horizontal="center" readingOrder="0" shrinkToFit="0" vertical="center" wrapText="1"/>
    </xf>
    <xf borderId="14" fillId="0" fontId="18" numFmtId="0" xfId="0" applyAlignment="1" applyBorder="1" applyFont="1">
      <alignment horizontal="center" readingOrder="0" shrinkToFit="0" vertical="center" wrapText="1"/>
    </xf>
    <xf borderId="14" fillId="0" fontId="18" numFmtId="0" xfId="0" applyAlignment="1" applyBorder="1" applyFont="1">
      <alignment horizontal="right" readingOrder="0" shrinkToFit="0" vertical="center" wrapText="1"/>
    </xf>
    <xf borderId="1" fillId="4" fontId="18" numFmtId="0" xfId="0" applyAlignment="1" applyBorder="1" applyFont="1">
      <alignment horizontal="left" readingOrder="0" vertical="center"/>
    </xf>
    <xf borderId="5" fillId="0" fontId="12" numFmtId="0" xfId="0" applyAlignment="1" applyBorder="1" applyFont="1">
      <alignment horizontal="left" readingOrder="0" vertical="center"/>
    </xf>
    <xf borderId="5" fillId="0" fontId="12" numFmtId="164" xfId="0" applyAlignment="1" applyBorder="1" applyFont="1" applyNumberFormat="1">
      <alignment horizontal="right" readingOrder="0" vertical="center"/>
    </xf>
    <xf borderId="5" fillId="0" fontId="12" numFmtId="0" xfId="0" applyAlignment="1" applyBorder="1" applyFont="1">
      <alignment horizontal="right" readingOrder="0" vertical="center"/>
    </xf>
    <xf borderId="5" fillId="0" fontId="12" numFmtId="9" xfId="0" applyAlignment="1" applyBorder="1" applyFont="1" applyNumberFormat="1">
      <alignment horizontal="right"/>
    </xf>
    <xf borderId="5" fillId="0" fontId="12" numFmtId="0" xfId="0" applyAlignment="1" applyBorder="1" applyFont="1">
      <alignment readingOrder="0" vertical="center"/>
    </xf>
    <xf borderId="16" fillId="0" fontId="12" numFmtId="0" xfId="0" applyAlignment="1" applyBorder="1" applyFont="1">
      <alignment readingOrder="0" vertical="center"/>
    </xf>
    <xf borderId="16" fillId="0" fontId="12" numFmtId="164" xfId="0" applyAlignment="1" applyBorder="1" applyFont="1" applyNumberFormat="1">
      <alignment horizontal="right" readingOrder="0" vertical="center"/>
    </xf>
    <xf borderId="16" fillId="0" fontId="12" numFmtId="0" xfId="0" applyAlignment="1" applyBorder="1" applyFont="1">
      <alignment horizontal="right" vertical="center"/>
    </xf>
    <xf borderId="16" fillId="0" fontId="12" numFmtId="164" xfId="0" applyAlignment="1" applyBorder="1" applyFont="1" applyNumberFormat="1">
      <alignment horizontal="right" vertical="center"/>
    </xf>
    <xf borderId="16" fillId="0" fontId="12" numFmtId="10" xfId="0" applyAlignment="1" applyBorder="1" applyFont="1" applyNumberFormat="1">
      <alignment horizontal="right" readingOrder="0"/>
    </xf>
    <xf borderId="17" fillId="5" fontId="19" numFmtId="0" xfId="0" applyAlignment="1" applyBorder="1" applyFont="1">
      <alignment horizontal="right" readingOrder="0"/>
    </xf>
    <xf borderId="17" fillId="5" fontId="16" numFmtId="164" xfId="0" applyBorder="1" applyFont="1" applyNumberFormat="1"/>
    <xf borderId="17" fillId="5" fontId="16" numFmtId="49" xfId="0" applyAlignment="1" applyBorder="1" applyFont="1" applyNumberFormat="1">
      <alignment horizontal="right"/>
    </xf>
    <xf borderId="17" fillId="5" fontId="16" numFmtId="10" xfId="0" applyAlignment="1" applyBorder="1" applyFont="1" applyNumberFormat="1">
      <alignment horizontal="right"/>
    </xf>
    <xf borderId="5" fillId="0" fontId="12" numFmtId="10" xfId="0" applyAlignment="1" applyBorder="1" applyFont="1" applyNumberFormat="1">
      <alignment horizontal="right"/>
    </xf>
    <xf borderId="16" fillId="0" fontId="12" numFmtId="0" xfId="0" applyAlignment="1" applyBorder="1" applyFont="1">
      <alignment horizontal="right" readingOrder="0"/>
    </xf>
    <xf borderId="16" fillId="0" fontId="12" numFmtId="10" xfId="0" applyAlignment="1" applyBorder="1" applyFont="1" applyNumberFormat="1">
      <alignment horizontal="right"/>
    </xf>
    <xf borderId="17" fillId="5" fontId="16" numFmtId="164" xfId="0" applyAlignment="1" applyBorder="1" applyFont="1" applyNumberFormat="1">
      <alignment horizontal="right"/>
    </xf>
    <xf borderId="5" fillId="0" fontId="12" numFmtId="0" xfId="0" applyAlignment="1" applyBorder="1" applyFont="1">
      <alignment readingOrder="0"/>
    </xf>
    <xf borderId="5" fillId="0" fontId="12" numFmtId="164" xfId="0" applyAlignment="1" applyBorder="1" applyFont="1" applyNumberFormat="1">
      <alignment horizontal="right" readingOrder="0"/>
    </xf>
    <xf borderId="5" fillId="0" fontId="12" numFmtId="0" xfId="0" applyAlignment="1" applyBorder="1" applyFont="1">
      <alignment horizontal="right" readingOrder="0"/>
    </xf>
    <xf borderId="5" fillId="0" fontId="12" numFmtId="164" xfId="0" applyAlignment="1" applyBorder="1" applyFont="1" applyNumberFormat="1">
      <alignment readingOrder="0"/>
    </xf>
    <xf borderId="16" fillId="0" fontId="12" numFmtId="0" xfId="0" applyAlignment="1" applyBorder="1" applyFont="1">
      <alignment readingOrder="0"/>
    </xf>
    <xf borderId="16" fillId="0" fontId="12" numFmtId="164" xfId="0" applyAlignment="1" applyBorder="1" applyFont="1" applyNumberFormat="1">
      <alignment horizontal="right"/>
    </xf>
    <xf borderId="16" fillId="0" fontId="12" numFmtId="0" xfId="0" applyAlignment="1" applyBorder="1" applyFont="1">
      <alignment horizontal="right"/>
    </xf>
    <xf borderId="16" fillId="0" fontId="12" numFmtId="164" xfId="0" applyBorder="1" applyFont="1" applyNumberFormat="1"/>
    <xf borderId="16" fillId="0" fontId="12" numFmtId="0" xfId="0" applyBorder="1" applyFont="1"/>
    <xf borderId="5" fillId="0" fontId="12" numFmtId="164" xfId="0" applyBorder="1" applyFont="1" applyNumberFormat="1"/>
    <xf borderId="18" fillId="0" fontId="12" numFmtId="0" xfId="0" applyAlignment="1" applyBorder="1" applyFont="1">
      <alignment readingOrder="0"/>
    </xf>
    <xf borderId="14" fillId="5" fontId="19" numFmtId="0" xfId="0" applyAlignment="1" applyBorder="1" applyFont="1">
      <alignment horizontal="right" readingOrder="0"/>
    </xf>
    <xf borderId="19" fillId="5" fontId="16" numFmtId="164" xfId="0" applyAlignment="1" applyBorder="1" applyFont="1" applyNumberFormat="1">
      <alignment horizontal="right"/>
    </xf>
    <xf borderId="20" fillId="4" fontId="18" numFmtId="0" xfId="0" applyAlignment="1" applyBorder="1" applyFont="1">
      <alignment horizontal="left" readingOrder="0" vertical="center"/>
    </xf>
    <xf borderId="16" fillId="0" fontId="12" numFmtId="164" xfId="0" applyAlignment="1" applyBorder="1" applyFont="1" applyNumberFormat="1">
      <alignment readingOrder="0"/>
    </xf>
    <xf borderId="17" fillId="0" fontId="16" numFmtId="10" xfId="0" applyAlignment="1" applyBorder="1" applyFont="1" applyNumberFormat="1">
      <alignment horizontal="right"/>
    </xf>
    <xf borderId="1" fillId="4" fontId="20" numFmtId="0" xfId="0" applyAlignment="1" applyBorder="1" applyFont="1">
      <alignment horizontal="left" readingOrder="0" vertical="center"/>
    </xf>
    <xf borderId="1" fillId="4" fontId="21" numFmtId="0" xfId="0" applyAlignment="1" applyBorder="1" applyFont="1">
      <alignment horizontal="left" readingOrder="0" vertical="center"/>
    </xf>
    <xf borderId="17" fillId="0" fontId="12" numFmtId="10" xfId="0" applyAlignment="1" applyBorder="1" applyFont="1" applyNumberFormat="1">
      <alignment horizontal="right"/>
    </xf>
    <xf borderId="5" fillId="0" fontId="12" numFmtId="164" xfId="0" applyAlignment="1" applyBorder="1" applyFont="1" applyNumberFormat="1">
      <alignment horizontal="right"/>
    </xf>
    <xf borderId="0" fillId="0" fontId="12" numFmtId="164" xfId="0" applyAlignment="1" applyFont="1" applyNumberFormat="1">
      <alignment readingOrder="0"/>
    </xf>
    <xf borderId="1" fillId="0" fontId="12" numFmtId="0" xfId="0" applyBorder="1" applyFont="1"/>
    <xf borderId="5" fillId="6" fontId="13" numFmtId="0" xfId="0" applyAlignment="1" applyBorder="1" applyFont="1">
      <alignment horizontal="left" readingOrder="0"/>
    </xf>
    <xf borderId="5" fillId="6" fontId="13" numFmtId="164" xfId="0" applyBorder="1" applyFont="1" applyNumberFormat="1"/>
    <xf borderId="5" fillId="6" fontId="13" numFmtId="49" xfId="0" applyAlignment="1" applyBorder="1" applyFont="1" applyNumberFormat="1">
      <alignment horizontal="right"/>
    </xf>
    <xf borderId="5" fillId="6" fontId="13" numFmtId="10" xfId="0" applyAlignment="1" applyBorder="1" applyFont="1" applyNumberFormat="1">
      <alignment horizontal="right"/>
    </xf>
    <xf borderId="0" fillId="0" fontId="12" numFmtId="0" xfId="0" applyAlignment="1" applyFon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boompop.com/"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boompop.com/offsites-retreats"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5.0" topLeftCell="A6" activePane="bottomLeft" state="frozen"/>
      <selection activeCell="B7" sqref="B7" pane="bottomLeft"/>
    </sheetView>
  </sheetViews>
  <sheetFormatPr customHeight="1" defaultColWidth="12.63" defaultRowHeight="15.75"/>
  <cols>
    <col customWidth="1" min="1" max="1" width="46.88"/>
    <col customWidth="1" min="2" max="3" width="13.0"/>
  </cols>
  <sheetData>
    <row r="1">
      <c r="A1" s="1" t="s">
        <v>0</v>
      </c>
      <c r="B1" s="2"/>
      <c r="C1" s="3" t="s">
        <v>1</v>
      </c>
      <c r="D1" s="4"/>
      <c r="E1" s="4"/>
      <c r="F1" s="4"/>
      <c r="G1" s="4"/>
      <c r="H1" s="5"/>
      <c r="I1" s="6"/>
    </row>
    <row r="2" ht="36.0" customHeight="1">
      <c r="A2" s="7" t="s">
        <v>2</v>
      </c>
      <c r="B2" s="8"/>
      <c r="C2" s="9" t="s">
        <v>3</v>
      </c>
      <c r="D2" s="10"/>
      <c r="E2" s="10"/>
      <c r="F2" s="10"/>
      <c r="G2" s="10"/>
      <c r="H2" s="11"/>
      <c r="I2" s="6"/>
    </row>
    <row r="3" ht="39.0" customHeight="1">
      <c r="A3" s="7" t="s">
        <v>4</v>
      </c>
      <c r="B3" s="12"/>
      <c r="C3" s="13"/>
      <c r="H3" s="14"/>
      <c r="I3" s="6"/>
    </row>
    <row r="4" ht="39.0" customHeight="1">
      <c r="A4" s="7" t="s">
        <v>5</v>
      </c>
      <c r="B4" s="12" t="str">
        <f>B3/B2</f>
        <v>#DIV/0!</v>
      </c>
      <c r="C4" s="15"/>
      <c r="D4" s="16"/>
      <c r="E4" s="16"/>
      <c r="F4" s="16"/>
      <c r="G4" s="16"/>
      <c r="H4" s="17"/>
      <c r="I4" s="6"/>
    </row>
    <row r="5" ht="42.0" customHeight="1">
      <c r="A5" s="18" t="s">
        <v>6</v>
      </c>
      <c r="B5" s="19" t="s">
        <v>7</v>
      </c>
      <c r="C5" s="20" t="s">
        <v>8</v>
      </c>
      <c r="D5" s="20" t="s">
        <v>9</v>
      </c>
      <c r="E5" s="20" t="s">
        <v>10</v>
      </c>
      <c r="F5" s="20" t="s">
        <v>11</v>
      </c>
      <c r="G5" s="20" t="s">
        <v>12</v>
      </c>
      <c r="H5" s="21" t="s">
        <v>13</v>
      </c>
      <c r="I5" s="6"/>
    </row>
    <row r="6">
      <c r="A6" s="22" t="s">
        <v>14</v>
      </c>
      <c r="B6" s="23"/>
      <c r="C6" s="23"/>
      <c r="D6" s="23"/>
      <c r="E6" s="23"/>
      <c r="F6" s="23"/>
      <c r="G6" s="23"/>
      <c r="H6" s="2"/>
      <c r="I6" s="24" t="s">
        <v>15</v>
      </c>
    </row>
    <row r="7">
      <c r="A7" s="25" t="s">
        <v>16</v>
      </c>
      <c r="B7" s="26">
        <f t="shared" ref="B7:B12" si="1">C7*D7</f>
        <v>0</v>
      </c>
      <c r="C7" s="27"/>
      <c r="D7" s="26"/>
      <c r="E7" s="26">
        <f t="shared" ref="E7:E12" si="2">F7*G7</f>
        <v>0</v>
      </c>
      <c r="F7" s="27"/>
      <c r="G7" s="26"/>
      <c r="H7" s="28"/>
      <c r="I7" s="6"/>
    </row>
    <row r="8">
      <c r="A8" s="25" t="s">
        <v>17</v>
      </c>
      <c r="B8" s="26">
        <f t="shared" si="1"/>
        <v>0</v>
      </c>
      <c r="C8" s="27"/>
      <c r="D8" s="26"/>
      <c r="E8" s="26">
        <f t="shared" si="2"/>
        <v>0</v>
      </c>
      <c r="F8" s="27"/>
      <c r="G8" s="26"/>
      <c r="H8" s="28"/>
      <c r="I8" s="6"/>
    </row>
    <row r="9">
      <c r="A9" s="25" t="s">
        <v>18</v>
      </c>
      <c r="B9" s="26">
        <f t="shared" si="1"/>
        <v>0</v>
      </c>
      <c r="C9" s="27"/>
      <c r="D9" s="26"/>
      <c r="E9" s="26">
        <f t="shared" si="2"/>
        <v>0</v>
      </c>
      <c r="F9" s="27"/>
      <c r="G9" s="26"/>
      <c r="H9" s="28"/>
      <c r="I9" s="6"/>
    </row>
    <row r="10">
      <c r="A10" s="29" t="s">
        <v>19</v>
      </c>
      <c r="B10" s="26">
        <f t="shared" si="1"/>
        <v>0</v>
      </c>
      <c r="C10" s="27"/>
      <c r="D10" s="26"/>
      <c r="E10" s="26">
        <f t="shared" si="2"/>
        <v>0</v>
      </c>
      <c r="F10" s="27"/>
      <c r="G10" s="26"/>
      <c r="H10" s="28"/>
      <c r="I10" s="6"/>
    </row>
    <row r="11">
      <c r="A11" s="29" t="s">
        <v>20</v>
      </c>
      <c r="B11" s="26">
        <f t="shared" si="1"/>
        <v>0</v>
      </c>
      <c r="C11" s="27"/>
      <c r="D11" s="26"/>
      <c r="E11" s="26">
        <f t="shared" si="2"/>
        <v>0</v>
      </c>
      <c r="F11" s="27"/>
      <c r="G11" s="26"/>
      <c r="H11" s="28"/>
      <c r="I11" s="6"/>
    </row>
    <row r="12">
      <c r="A12" s="30" t="s">
        <v>21</v>
      </c>
      <c r="B12" s="31">
        <f t="shared" si="1"/>
        <v>0</v>
      </c>
      <c r="C12" s="32"/>
      <c r="D12" s="33"/>
      <c r="E12" s="31">
        <f t="shared" si="2"/>
        <v>0</v>
      </c>
      <c r="F12" s="32"/>
      <c r="G12" s="33"/>
      <c r="H12" s="34"/>
      <c r="I12" s="6"/>
    </row>
    <row r="13">
      <c r="A13" s="35" t="s">
        <v>22</v>
      </c>
      <c r="B13" s="36">
        <f>sum(B7:B12)</f>
        <v>0</v>
      </c>
      <c r="C13" s="37"/>
      <c r="D13" s="36">
        <f t="shared" ref="D13:E13" si="3">sum(D7:D12)</f>
        <v>0</v>
      </c>
      <c r="E13" s="36">
        <f t="shared" si="3"/>
        <v>0</v>
      </c>
      <c r="F13" s="37"/>
      <c r="G13" s="36">
        <f>sum(G7:G12)</f>
        <v>0</v>
      </c>
      <c r="H13" s="38" t="str">
        <f>E13/B13</f>
        <v>#DIV/0!</v>
      </c>
      <c r="I13" s="39" t="s">
        <v>23</v>
      </c>
    </row>
    <row r="14">
      <c r="A14" s="22" t="s">
        <v>24</v>
      </c>
      <c r="B14" s="23"/>
      <c r="C14" s="23"/>
      <c r="D14" s="23"/>
      <c r="E14" s="23"/>
      <c r="F14" s="23"/>
      <c r="G14" s="23"/>
      <c r="H14" s="2"/>
      <c r="I14" s="24" t="s">
        <v>25</v>
      </c>
    </row>
    <row r="15">
      <c r="A15" s="29" t="s">
        <v>26</v>
      </c>
      <c r="B15" s="26">
        <f t="shared" ref="B15:B16" si="4">D15*C15</f>
        <v>0</v>
      </c>
      <c r="C15" s="27"/>
      <c r="D15" s="26"/>
      <c r="E15" s="26">
        <f t="shared" ref="E15:E16" si="5">G15*F15</f>
        <v>0</v>
      </c>
      <c r="F15" s="27"/>
      <c r="G15" s="26"/>
      <c r="H15" s="40"/>
      <c r="I15" s="6"/>
    </row>
    <row r="16">
      <c r="A16" s="29" t="s">
        <v>27</v>
      </c>
      <c r="B16" s="26">
        <f t="shared" si="4"/>
        <v>0</v>
      </c>
      <c r="C16" s="27"/>
      <c r="D16" s="26"/>
      <c r="E16" s="26">
        <f t="shared" si="5"/>
        <v>0</v>
      </c>
      <c r="F16" s="27"/>
      <c r="G16" s="26"/>
      <c r="H16" s="40"/>
      <c r="I16" s="6"/>
    </row>
    <row r="17">
      <c r="A17" s="30" t="s">
        <v>28</v>
      </c>
      <c r="B17" s="31">
        <f>C17*D17</f>
        <v>0</v>
      </c>
      <c r="C17" s="41"/>
      <c r="D17" s="31"/>
      <c r="E17" s="31">
        <f>F17*G17</f>
        <v>0</v>
      </c>
      <c r="F17" s="41"/>
      <c r="G17" s="31"/>
      <c r="H17" s="42"/>
      <c r="I17" s="6"/>
    </row>
    <row r="18">
      <c r="A18" s="35" t="s">
        <v>22</v>
      </c>
      <c r="B18" s="36">
        <f>sum((B15+B16)-B17)</f>
        <v>0</v>
      </c>
      <c r="C18" s="37"/>
      <c r="D18" s="43"/>
      <c r="E18" s="43">
        <f>sum((E15+E16)-E17)</f>
        <v>0</v>
      </c>
      <c r="F18" s="37"/>
      <c r="G18" s="43"/>
      <c r="H18" s="38" t="str">
        <f>E18/B18</f>
        <v>#DIV/0!</v>
      </c>
      <c r="I18" s="6"/>
    </row>
    <row r="19">
      <c r="A19" s="22" t="s">
        <v>29</v>
      </c>
      <c r="B19" s="23"/>
      <c r="C19" s="23"/>
      <c r="D19" s="23"/>
      <c r="E19" s="23"/>
      <c r="F19" s="23"/>
      <c r="G19" s="23"/>
      <c r="H19" s="2"/>
      <c r="I19" s="6"/>
    </row>
    <row r="20">
      <c r="A20" s="44" t="s">
        <v>30</v>
      </c>
      <c r="B20" s="45">
        <v>0.0</v>
      </c>
      <c r="C20" s="46"/>
      <c r="D20" s="46"/>
      <c r="E20" s="47">
        <v>0.0</v>
      </c>
      <c r="F20" s="46"/>
      <c r="G20" s="46"/>
      <c r="H20" s="40"/>
      <c r="I20" s="6"/>
    </row>
    <row r="21">
      <c r="A21" s="44" t="s">
        <v>31</v>
      </c>
      <c r="B21" s="45">
        <v>0.0</v>
      </c>
      <c r="C21" s="46"/>
      <c r="D21" s="46"/>
      <c r="E21" s="47">
        <v>0.0</v>
      </c>
      <c r="F21" s="46"/>
      <c r="G21" s="46"/>
      <c r="H21" s="40"/>
      <c r="I21" s="6"/>
    </row>
    <row r="22">
      <c r="A22" s="44" t="s">
        <v>32</v>
      </c>
      <c r="B22" s="45">
        <f>D22*C22</f>
        <v>0</v>
      </c>
      <c r="C22" s="46"/>
      <c r="D22" s="45"/>
      <c r="E22" s="47">
        <v>0.0</v>
      </c>
      <c r="F22" s="46"/>
      <c r="G22" s="46"/>
      <c r="H22" s="40"/>
      <c r="I22" s="6"/>
    </row>
    <row r="23">
      <c r="A23" s="48" t="s">
        <v>21</v>
      </c>
      <c r="B23" s="49">
        <v>0.0</v>
      </c>
      <c r="C23" s="50"/>
      <c r="D23" s="50"/>
      <c r="E23" s="51">
        <v>0.0</v>
      </c>
      <c r="F23" s="52"/>
      <c r="G23" s="52"/>
      <c r="H23" s="34"/>
      <c r="I23" s="6"/>
    </row>
    <row r="24">
      <c r="A24" s="35" t="s">
        <v>22</v>
      </c>
      <c r="B24" s="43">
        <f>sum(B20:B23)</f>
        <v>0</v>
      </c>
      <c r="C24" s="37"/>
      <c r="D24" s="43"/>
      <c r="E24" s="36">
        <f>sum(E20:E23)</f>
        <v>0</v>
      </c>
      <c r="F24" s="37"/>
      <c r="G24" s="36"/>
      <c r="H24" s="38" t="str">
        <f>E24/B24</f>
        <v>#DIV/0!</v>
      </c>
      <c r="I24" s="6"/>
    </row>
    <row r="25">
      <c r="A25" s="22" t="s">
        <v>33</v>
      </c>
      <c r="B25" s="23"/>
      <c r="C25" s="23"/>
      <c r="D25" s="23"/>
      <c r="E25" s="23"/>
      <c r="F25" s="23"/>
      <c r="G25" s="23"/>
      <c r="H25" s="2"/>
      <c r="I25" s="24" t="s">
        <v>34</v>
      </c>
    </row>
    <row r="26">
      <c r="A26" s="44" t="s">
        <v>35</v>
      </c>
      <c r="B26" s="53">
        <f t="shared" ref="B26:B36" si="6">(C26*D26)*1.32</f>
        <v>0</v>
      </c>
      <c r="C26" s="44"/>
      <c r="D26" s="47"/>
      <c r="E26" s="53">
        <f t="shared" ref="E26:E35" si="7">(F26*G26)*1.32</f>
        <v>0</v>
      </c>
      <c r="F26" s="44"/>
      <c r="G26" s="47"/>
      <c r="H26" s="40"/>
      <c r="I26" s="6"/>
    </row>
    <row r="27">
      <c r="A27" s="44" t="s">
        <v>36</v>
      </c>
      <c r="B27" s="53">
        <f t="shared" si="6"/>
        <v>0</v>
      </c>
      <c r="C27" s="44"/>
      <c r="D27" s="47"/>
      <c r="E27" s="53">
        <f t="shared" si="7"/>
        <v>0</v>
      </c>
      <c r="F27" s="44"/>
      <c r="G27" s="47"/>
      <c r="H27" s="40"/>
      <c r="I27" s="6"/>
    </row>
    <row r="28">
      <c r="A28" s="44" t="s">
        <v>37</v>
      </c>
      <c r="B28" s="53">
        <f t="shared" si="6"/>
        <v>0</v>
      </c>
      <c r="C28" s="44"/>
      <c r="D28" s="47"/>
      <c r="E28" s="53">
        <f t="shared" si="7"/>
        <v>0</v>
      </c>
      <c r="F28" s="44"/>
      <c r="G28" s="47"/>
      <c r="H28" s="40"/>
      <c r="I28" s="6"/>
    </row>
    <row r="29">
      <c r="A29" s="44" t="s">
        <v>38</v>
      </c>
      <c r="B29" s="53">
        <f t="shared" si="6"/>
        <v>0</v>
      </c>
      <c r="C29" s="44"/>
      <c r="D29" s="47"/>
      <c r="E29" s="53">
        <f t="shared" si="7"/>
        <v>0</v>
      </c>
      <c r="F29" s="44"/>
      <c r="G29" s="47"/>
      <c r="H29" s="40"/>
      <c r="I29" s="6"/>
    </row>
    <row r="30">
      <c r="A30" s="44" t="s">
        <v>39</v>
      </c>
      <c r="B30" s="53">
        <f t="shared" si="6"/>
        <v>0</v>
      </c>
      <c r="C30" s="44"/>
      <c r="D30" s="47"/>
      <c r="E30" s="53">
        <f t="shared" si="7"/>
        <v>0</v>
      </c>
      <c r="F30" s="44"/>
      <c r="G30" s="47"/>
      <c r="H30" s="40"/>
      <c r="I30" s="6"/>
    </row>
    <row r="31">
      <c r="A31" s="44" t="s">
        <v>40</v>
      </c>
      <c r="B31" s="53">
        <f t="shared" si="6"/>
        <v>0</v>
      </c>
      <c r="C31" s="44"/>
      <c r="D31" s="47"/>
      <c r="E31" s="53">
        <f t="shared" si="7"/>
        <v>0</v>
      </c>
      <c r="F31" s="44"/>
      <c r="G31" s="47"/>
      <c r="H31" s="40"/>
      <c r="I31" s="6"/>
    </row>
    <row r="32">
      <c r="A32" s="44" t="s">
        <v>41</v>
      </c>
      <c r="B32" s="53">
        <f t="shared" si="6"/>
        <v>0</v>
      </c>
      <c r="C32" s="44"/>
      <c r="D32" s="47"/>
      <c r="E32" s="53">
        <f t="shared" si="7"/>
        <v>0</v>
      </c>
      <c r="F32" s="44"/>
      <c r="G32" s="47"/>
      <c r="H32" s="40"/>
      <c r="I32" s="6"/>
    </row>
    <row r="33">
      <c r="A33" s="44" t="s">
        <v>42</v>
      </c>
      <c r="B33" s="53">
        <f t="shared" si="6"/>
        <v>0</v>
      </c>
      <c r="C33" s="44"/>
      <c r="D33" s="47"/>
      <c r="E33" s="53">
        <f t="shared" si="7"/>
        <v>0</v>
      </c>
      <c r="F33" s="44"/>
      <c r="G33" s="47"/>
      <c r="H33" s="40"/>
      <c r="I33" s="6"/>
    </row>
    <row r="34">
      <c r="A34" s="44" t="s">
        <v>43</v>
      </c>
      <c r="B34" s="53">
        <f t="shared" si="6"/>
        <v>0</v>
      </c>
      <c r="C34" s="44"/>
      <c r="D34" s="47"/>
      <c r="E34" s="53">
        <f t="shared" si="7"/>
        <v>0</v>
      </c>
      <c r="F34" s="44"/>
      <c r="G34" s="47"/>
      <c r="H34" s="40"/>
      <c r="I34" s="6"/>
    </row>
    <row r="35">
      <c r="A35" s="44" t="s">
        <v>44</v>
      </c>
      <c r="B35" s="53">
        <f t="shared" si="6"/>
        <v>0</v>
      </c>
      <c r="C35" s="44"/>
      <c r="D35" s="47"/>
      <c r="E35" s="53">
        <f t="shared" si="7"/>
        <v>0</v>
      </c>
      <c r="F35" s="44"/>
      <c r="G35" s="47"/>
      <c r="H35" s="40"/>
      <c r="I35" s="6"/>
    </row>
    <row r="36">
      <c r="A36" s="54" t="s">
        <v>21</v>
      </c>
      <c r="B36" s="53">
        <f t="shared" si="6"/>
        <v>0</v>
      </c>
      <c r="C36" s="55"/>
      <c r="D36" s="55"/>
      <c r="E36" s="51">
        <v>0.0</v>
      </c>
      <c r="F36" s="55"/>
      <c r="G36" s="55"/>
      <c r="H36" s="42"/>
      <c r="I36" s="6"/>
    </row>
    <row r="37">
      <c r="A37" s="56" t="s">
        <v>45</v>
      </c>
      <c r="B37" s="57">
        <f>sum(B26:B36)</f>
        <v>0</v>
      </c>
      <c r="C37" s="37"/>
      <c r="D37" s="43">
        <f t="shared" ref="D37:E37" si="8">sum(D26:D36)</f>
        <v>0</v>
      </c>
      <c r="E37" s="43">
        <f t="shared" si="8"/>
        <v>0</v>
      </c>
      <c r="F37" s="37"/>
      <c r="G37" s="43">
        <f>sum(G26:G36)</f>
        <v>0</v>
      </c>
      <c r="H37" s="38" t="str">
        <f>E37/B37</f>
        <v>#DIV/0!</v>
      </c>
      <c r="I37" s="6"/>
    </row>
    <row r="38">
      <c r="A38" s="58" t="s">
        <v>46</v>
      </c>
      <c r="B38" s="59"/>
      <c r="C38" s="59"/>
      <c r="D38" s="59"/>
      <c r="E38" s="59"/>
      <c r="F38" s="59"/>
      <c r="G38" s="59"/>
      <c r="H38" s="60"/>
      <c r="I38" s="6"/>
    </row>
    <row r="39">
      <c r="A39" s="44" t="s">
        <v>47</v>
      </c>
      <c r="B39" s="53">
        <f t="shared" ref="B39:B42" si="9">C39*D39</f>
        <v>0</v>
      </c>
      <c r="C39" s="44"/>
      <c r="D39" s="47"/>
      <c r="E39" s="53">
        <f t="shared" ref="E39:E42" si="10">F39*G39</f>
        <v>0</v>
      </c>
      <c r="F39" s="44"/>
      <c r="G39" s="47"/>
      <c r="H39" s="40"/>
      <c r="I39" s="6"/>
    </row>
    <row r="40">
      <c r="A40" s="44" t="s">
        <v>48</v>
      </c>
      <c r="B40" s="53">
        <f t="shared" si="9"/>
        <v>0</v>
      </c>
      <c r="C40" s="44"/>
      <c r="D40" s="47"/>
      <c r="E40" s="53">
        <f t="shared" si="10"/>
        <v>0</v>
      </c>
      <c r="F40" s="44"/>
      <c r="G40" s="47"/>
      <c r="H40" s="40"/>
      <c r="I40" s="6"/>
    </row>
    <row r="41">
      <c r="A41" s="44" t="s">
        <v>49</v>
      </c>
      <c r="B41" s="53">
        <f t="shared" si="9"/>
        <v>0</v>
      </c>
      <c r="C41" s="44"/>
      <c r="D41" s="47"/>
      <c r="E41" s="53">
        <f t="shared" si="10"/>
        <v>0</v>
      </c>
      <c r="F41" s="44"/>
      <c r="G41" s="47"/>
      <c r="H41" s="40"/>
      <c r="I41" s="6"/>
    </row>
    <row r="42">
      <c r="A42" s="48" t="s">
        <v>50</v>
      </c>
      <c r="B42" s="55">
        <f t="shared" si="9"/>
        <v>0</v>
      </c>
      <c r="C42" s="48"/>
      <c r="D42" s="51"/>
      <c r="E42" s="55">
        <f t="shared" si="10"/>
        <v>0</v>
      </c>
      <c r="F42" s="48"/>
      <c r="G42" s="47"/>
      <c r="H42" s="40"/>
      <c r="I42" s="6"/>
    </row>
    <row r="43">
      <c r="A43" s="35" t="s">
        <v>22</v>
      </c>
      <c r="B43" s="36">
        <f>sum(B39:B41)</f>
        <v>0</v>
      </c>
      <c r="C43" s="37"/>
      <c r="D43" s="36">
        <f t="shared" ref="D43:E43" si="11">sum(D39:D41)</f>
        <v>0</v>
      </c>
      <c r="E43" s="36">
        <f t="shared" si="11"/>
        <v>0</v>
      </c>
      <c r="F43" s="37"/>
      <c r="G43" s="36">
        <f>sum(G39:G41)</f>
        <v>0</v>
      </c>
      <c r="H43" s="61" t="str">
        <f>E43/B43</f>
        <v>#DIV/0!</v>
      </c>
      <c r="I43" s="6"/>
    </row>
    <row r="44">
      <c r="A44" s="62" t="s">
        <v>51</v>
      </c>
      <c r="B44" s="23"/>
      <c r="C44" s="23"/>
      <c r="D44" s="23"/>
      <c r="E44" s="23"/>
      <c r="F44" s="23"/>
      <c r="G44" s="23"/>
      <c r="H44" s="2"/>
      <c r="I44" s="24" t="s">
        <v>52</v>
      </c>
    </row>
    <row r="45">
      <c r="A45" s="44" t="s">
        <v>53</v>
      </c>
      <c r="B45" s="53">
        <f t="shared" ref="B45:B47" si="12">C45*D45</f>
        <v>0</v>
      </c>
      <c r="C45" s="44"/>
      <c r="D45" s="47"/>
      <c r="E45" s="53">
        <f t="shared" ref="E45:E47" si="13">F45*G45</f>
        <v>0</v>
      </c>
      <c r="F45" s="44"/>
      <c r="G45" s="47"/>
      <c r="H45" s="40"/>
      <c r="I45" s="6"/>
    </row>
    <row r="46">
      <c r="A46" s="44" t="s">
        <v>54</v>
      </c>
      <c r="B46" s="53">
        <f t="shared" si="12"/>
        <v>0</v>
      </c>
      <c r="C46" s="44"/>
      <c r="D46" s="47"/>
      <c r="E46" s="53">
        <f t="shared" si="13"/>
        <v>0</v>
      </c>
      <c r="F46" s="44"/>
      <c r="G46" s="47"/>
      <c r="H46" s="40"/>
      <c r="I46" s="6"/>
    </row>
    <row r="47">
      <c r="A47" s="44" t="s">
        <v>55</v>
      </c>
      <c r="B47" s="53">
        <f t="shared" si="12"/>
        <v>0</v>
      </c>
      <c r="C47" s="44"/>
      <c r="D47" s="47"/>
      <c r="E47" s="53">
        <f t="shared" si="13"/>
        <v>0</v>
      </c>
      <c r="F47" s="44"/>
      <c r="G47" s="47"/>
      <c r="H47" s="40"/>
      <c r="I47" s="6"/>
    </row>
    <row r="48">
      <c r="A48" s="44" t="s">
        <v>56</v>
      </c>
      <c r="B48" s="47">
        <v>0.0</v>
      </c>
      <c r="C48" s="44"/>
      <c r="D48" s="47"/>
      <c r="E48" s="47">
        <v>0.0</v>
      </c>
      <c r="F48" s="44"/>
      <c r="G48" s="47"/>
      <c r="H48" s="40"/>
      <c r="I48" s="6"/>
    </row>
    <row r="49">
      <c r="A49" s="48" t="s">
        <v>21</v>
      </c>
      <c r="B49" s="51">
        <v>0.0</v>
      </c>
      <c r="C49" s="52"/>
      <c r="D49" s="55"/>
      <c r="E49" s="51">
        <v>0.0</v>
      </c>
      <c r="F49" s="52"/>
      <c r="G49" s="55"/>
      <c r="H49" s="42"/>
      <c r="I49" s="6"/>
    </row>
    <row r="50">
      <c r="A50" s="35" t="s">
        <v>22</v>
      </c>
      <c r="B50" s="36">
        <f>sum(B45:B49)</f>
        <v>0</v>
      </c>
      <c r="C50" s="37"/>
      <c r="D50" s="36">
        <f t="shared" ref="D50:E50" si="14">sum(D45:D49)</f>
        <v>0</v>
      </c>
      <c r="E50" s="36">
        <f t="shared" si="14"/>
        <v>0</v>
      </c>
      <c r="F50" s="37"/>
      <c r="G50" s="36">
        <f>sum(G45:G49)</f>
        <v>0</v>
      </c>
      <c r="H50" s="61" t="str">
        <f>E50/B50</f>
        <v>#DIV/0!</v>
      </c>
      <c r="I50" s="6"/>
    </row>
    <row r="51">
      <c r="A51" s="22" t="s">
        <v>57</v>
      </c>
      <c r="B51" s="23"/>
      <c r="C51" s="23"/>
      <c r="D51" s="23"/>
      <c r="E51" s="23"/>
      <c r="F51" s="23"/>
      <c r="G51" s="23"/>
      <c r="H51" s="2"/>
      <c r="I51" s="6"/>
    </row>
    <row r="52">
      <c r="A52" s="44" t="s">
        <v>58</v>
      </c>
      <c r="B52" s="45">
        <v>0.0</v>
      </c>
      <c r="C52" s="45"/>
      <c r="D52" s="45"/>
      <c r="E52" s="45">
        <v>0.0</v>
      </c>
      <c r="F52" s="45"/>
      <c r="G52" s="45"/>
      <c r="H52" s="40"/>
      <c r="I52" s="6"/>
    </row>
    <row r="53">
      <c r="A53" s="44" t="s">
        <v>59</v>
      </c>
      <c r="B53" s="45">
        <v>0.0</v>
      </c>
      <c r="C53" s="45"/>
      <c r="D53" s="45"/>
      <c r="E53" s="45">
        <v>0.0</v>
      </c>
      <c r="F53" s="46"/>
      <c r="G53" s="46"/>
      <c r="H53" s="40"/>
      <c r="I53" s="6"/>
    </row>
    <row r="54">
      <c r="A54" s="48" t="s">
        <v>21</v>
      </c>
      <c r="B54" s="49">
        <v>0.0</v>
      </c>
      <c r="C54" s="50"/>
      <c r="D54" s="50"/>
      <c r="E54" s="49">
        <v>0.0</v>
      </c>
      <c r="F54" s="50"/>
      <c r="G54" s="50"/>
      <c r="H54" s="42"/>
      <c r="I54" s="6"/>
    </row>
    <row r="55">
      <c r="A55" s="35" t="s">
        <v>22</v>
      </c>
      <c r="B55" s="36">
        <f>sum(B52:B54)</f>
        <v>0</v>
      </c>
      <c r="C55" s="37"/>
      <c r="D55" s="36"/>
      <c r="E55" s="36">
        <f>sum(E52:E54)</f>
        <v>0</v>
      </c>
      <c r="F55" s="37"/>
      <c r="G55" s="36"/>
      <c r="H55" s="61" t="str">
        <f>E55/B55</f>
        <v>#DIV/0!</v>
      </c>
      <c r="I55" s="6"/>
    </row>
    <row r="56">
      <c r="A56" s="63" t="s">
        <v>60</v>
      </c>
      <c r="B56" s="23"/>
      <c r="C56" s="23"/>
      <c r="D56" s="23"/>
      <c r="E56" s="23"/>
      <c r="F56" s="23"/>
      <c r="G56" s="23"/>
      <c r="H56" s="2"/>
      <c r="I56" s="6"/>
    </row>
    <row r="57">
      <c r="A57" s="44" t="s">
        <v>61</v>
      </c>
      <c r="B57" s="45">
        <v>0.0</v>
      </c>
      <c r="C57" s="46"/>
      <c r="D57" s="45"/>
      <c r="E57" s="45">
        <v>0.0</v>
      </c>
      <c r="F57" s="46"/>
      <c r="G57" s="45"/>
      <c r="H57" s="40"/>
      <c r="I57" s="6"/>
    </row>
    <row r="58">
      <c r="A58" s="44" t="s">
        <v>62</v>
      </c>
      <c r="B58" s="45">
        <v>0.0</v>
      </c>
      <c r="C58" s="46"/>
      <c r="D58" s="45"/>
      <c r="E58" s="45">
        <v>0.0</v>
      </c>
      <c r="F58" s="46"/>
      <c r="G58" s="45"/>
      <c r="H58" s="40"/>
      <c r="I58" s="6"/>
    </row>
    <row r="59">
      <c r="A59" s="44" t="s">
        <v>63</v>
      </c>
      <c r="B59" s="45">
        <v>0.0</v>
      </c>
      <c r="C59" s="46"/>
      <c r="D59" s="45"/>
      <c r="E59" s="45">
        <v>0.0</v>
      </c>
      <c r="F59" s="46"/>
      <c r="G59" s="45"/>
      <c r="H59" s="40"/>
      <c r="I59" s="6"/>
    </row>
    <row r="60">
      <c r="A60" s="48" t="s">
        <v>21</v>
      </c>
      <c r="B60" s="51">
        <v>0.0</v>
      </c>
      <c r="C60" s="52"/>
      <c r="D60" s="55"/>
      <c r="E60" s="51">
        <v>0.0</v>
      </c>
      <c r="F60" s="52"/>
      <c r="G60" s="55"/>
      <c r="H60" s="42"/>
      <c r="I60" s="6"/>
    </row>
    <row r="61">
      <c r="A61" s="35" t="s">
        <v>22</v>
      </c>
      <c r="B61" s="36">
        <f>sum(B57:B60)</f>
        <v>0</v>
      </c>
      <c r="C61" s="37"/>
      <c r="D61" s="36"/>
      <c r="E61" s="36">
        <f>sum(E57:E60)</f>
        <v>0</v>
      </c>
      <c r="F61" s="37"/>
      <c r="G61" s="36"/>
      <c r="H61" s="64"/>
      <c r="I61" s="6"/>
    </row>
    <row r="62">
      <c r="A62" s="22" t="s">
        <v>64</v>
      </c>
      <c r="B62" s="23"/>
      <c r="C62" s="23"/>
      <c r="D62" s="23"/>
      <c r="E62" s="23"/>
      <c r="F62" s="23"/>
      <c r="G62" s="23"/>
      <c r="H62" s="2"/>
      <c r="I62" s="6"/>
    </row>
    <row r="63">
      <c r="A63" s="44" t="s">
        <v>65</v>
      </c>
      <c r="B63" s="53">
        <f t="shared" ref="B63:B65" si="15">C63*D63</f>
        <v>0</v>
      </c>
      <c r="C63" s="44"/>
      <c r="D63" s="47"/>
      <c r="E63" s="53">
        <f t="shared" ref="E63:E65" si="16">F63*G63</f>
        <v>0</v>
      </c>
      <c r="F63" s="44"/>
      <c r="G63" s="47"/>
      <c r="H63" s="40"/>
      <c r="I63" s="6"/>
    </row>
    <row r="64">
      <c r="A64" s="44" t="s">
        <v>66</v>
      </c>
      <c r="B64" s="53">
        <f t="shared" si="15"/>
        <v>0</v>
      </c>
      <c r="C64" s="44"/>
      <c r="D64" s="47"/>
      <c r="E64" s="53">
        <f t="shared" si="16"/>
        <v>0</v>
      </c>
      <c r="F64" s="44"/>
      <c r="G64" s="47"/>
      <c r="H64" s="40"/>
      <c r="I64" s="6"/>
    </row>
    <row r="65">
      <c r="A65" s="44" t="s">
        <v>67</v>
      </c>
      <c r="B65" s="53">
        <f t="shared" si="15"/>
        <v>0</v>
      </c>
      <c r="C65" s="44"/>
      <c r="D65" s="47"/>
      <c r="E65" s="53">
        <f t="shared" si="16"/>
        <v>0</v>
      </c>
      <c r="F65" s="44"/>
      <c r="G65" s="47"/>
      <c r="H65" s="40"/>
      <c r="I65" s="6"/>
    </row>
    <row r="66">
      <c r="A66" s="48" t="s">
        <v>21</v>
      </c>
      <c r="B66" s="51">
        <v>0.0</v>
      </c>
      <c r="C66" s="52"/>
      <c r="D66" s="55"/>
      <c r="E66" s="51">
        <v>0.0</v>
      </c>
      <c r="F66" s="52"/>
      <c r="G66" s="52"/>
      <c r="H66" s="42"/>
      <c r="I66" s="6"/>
    </row>
    <row r="67">
      <c r="A67" s="35" t="s">
        <v>22</v>
      </c>
      <c r="B67" s="36">
        <f>sum(B63:B66)</f>
        <v>0</v>
      </c>
      <c r="C67" s="37"/>
      <c r="D67" s="36">
        <f t="shared" ref="D67:E67" si="17">sum(D63:D66)</f>
        <v>0</v>
      </c>
      <c r="E67" s="36">
        <f t="shared" si="17"/>
        <v>0</v>
      </c>
      <c r="F67" s="37"/>
      <c r="G67" s="36">
        <f>sum(G63:G66)</f>
        <v>0</v>
      </c>
      <c r="H67" s="64" t="str">
        <f>E67/B67</f>
        <v>#DIV/0!</v>
      </c>
      <c r="I67" s="6"/>
    </row>
    <row r="68">
      <c r="A68" s="22" t="s">
        <v>68</v>
      </c>
      <c r="B68" s="23"/>
      <c r="C68" s="23"/>
      <c r="D68" s="23"/>
      <c r="E68" s="23"/>
      <c r="F68" s="23"/>
      <c r="G68" s="23"/>
      <c r="H68" s="2"/>
      <c r="I68" s="6"/>
    </row>
    <row r="69">
      <c r="A69" s="44" t="s">
        <v>69</v>
      </c>
      <c r="B69" s="65">
        <f>C69*D69</f>
        <v>0</v>
      </c>
      <c r="C69" s="46"/>
      <c r="D69" s="45"/>
      <c r="E69" s="65">
        <f>F69*G69</f>
        <v>0</v>
      </c>
      <c r="F69" s="46"/>
      <c r="G69" s="45"/>
      <c r="H69" s="40"/>
      <c r="I69" s="6"/>
    </row>
    <row r="70">
      <c r="A70" s="44" t="s">
        <v>70</v>
      </c>
      <c r="B70" s="45">
        <v>0.0</v>
      </c>
      <c r="C70" s="46"/>
      <c r="D70" s="45"/>
      <c r="E70" s="45">
        <v>0.0</v>
      </c>
      <c r="F70" s="46"/>
      <c r="G70" s="45"/>
      <c r="H70" s="40"/>
      <c r="I70" s="6"/>
    </row>
    <row r="71">
      <c r="A71" s="44" t="s">
        <v>71</v>
      </c>
      <c r="B71" s="65">
        <f>C71*D71</f>
        <v>0</v>
      </c>
      <c r="C71" s="46"/>
      <c r="D71" s="45"/>
      <c r="E71" s="65">
        <f>F71*G71</f>
        <v>0</v>
      </c>
      <c r="F71" s="46"/>
      <c r="G71" s="45"/>
      <c r="H71" s="40"/>
      <c r="I71" s="6"/>
    </row>
    <row r="72">
      <c r="A72" s="44" t="s">
        <v>72</v>
      </c>
      <c r="B72" s="65">
        <f>D72*C72</f>
        <v>0</v>
      </c>
      <c r="C72" s="46"/>
      <c r="D72" s="45"/>
      <c r="E72" s="65">
        <f>G72*F72</f>
        <v>0</v>
      </c>
      <c r="F72" s="46"/>
      <c r="G72" s="45"/>
      <c r="H72" s="40"/>
      <c r="I72" s="6"/>
    </row>
    <row r="73">
      <c r="A73" s="48" t="s">
        <v>21</v>
      </c>
      <c r="B73" s="49">
        <v>0.0</v>
      </c>
      <c r="C73" s="50"/>
      <c r="D73" s="66"/>
      <c r="E73" s="49">
        <v>0.0</v>
      </c>
      <c r="F73" s="50"/>
      <c r="G73" s="50"/>
      <c r="H73" s="42"/>
      <c r="I73" s="6"/>
    </row>
    <row r="74">
      <c r="A74" s="35" t="s">
        <v>22</v>
      </c>
      <c r="B74" s="36">
        <f>sum(B69:B73)</f>
        <v>0</v>
      </c>
      <c r="C74" s="37"/>
      <c r="D74" s="36"/>
      <c r="E74" s="36">
        <f t="shared" ref="E74:G74" si="18">sum(E69:E73)</f>
        <v>0</v>
      </c>
      <c r="F74" s="37">
        <f t="shared" si="18"/>
        <v>0</v>
      </c>
      <c r="G74" s="36">
        <f t="shared" si="18"/>
        <v>0</v>
      </c>
      <c r="H74" s="61" t="str">
        <f>E74/B74</f>
        <v>#DIV/0!</v>
      </c>
      <c r="I74" s="6"/>
    </row>
    <row r="75">
      <c r="A75" s="22" t="s">
        <v>73</v>
      </c>
      <c r="B75" s="23"/>
      <c r="C75" s="23"/>
      <c r="D75" s="23"/>
      <c r="E75" s="23"/>
      <c r="F75" s="23"/>
      <c r="G75" s="23"/>
      <c r="H75" s="2"/>
      <c r="I75" s="6"/>
    </row>
    <row r="76">
      <c r="A76" s="44" t="s">
        <v>74</v>
      </c>
      <c r="B76" s="45">
        <v>0.0</v>
      </c>
      <c r="C76" s="46"/>
      <c r="D76" s="45"/>
      <c r="E76" s="45">
        <v>0.0</v>
      </c>
      <c r="F76" s="46"/>
      <c r="G76" s="46"/>
      <c r="H76" s="40"/>
      <c r="I76" s="6"/>
    </row>
    <row r="77">
      <c r="A77" s="44" t="s">
        <v>75</v>
      </c>
      <c r="B77" s="45">
        <v>0.0</v>
      </c>
      <c r="C77" s="46"/>
      <c r="D77" s="45"/>
      <c r="E77" s="45">
        <v>0.0</v>
      </c>
      <c r="F77" s="46"/>
      <c r="G77" s="46"/>
      <c r="H77" s="40"/>
      <c r="I77" s="6"/>
    </row>
    <row r="78">
      <c r="A78" s="44" t="s">
        <v>76</v>
      </c>
      <c r="B78" s="45">
        <v>0.0</v>
      </c>
      <c r="C78" s="46"/>
      <c r="D78" s="45"/>
      <c r="E78" s="45">
        <v>0.0</v>
      </c>
      <c r="F78" s="46"/>
      <c r="G78" s="46"/>
      <c r="H78" s="40"/>
      <c r="I78" s="6"/>
    </row>
    <row r="79">
      <c r="A79" s="44" t="s">
        <v>77</v>
      </c>
      <c r="B79" s="45">
        <v>0.0</v>
      </c>
      <c r="C79" s="46"/>
      <c r="D79" s="45"/>
      <c r="E79" s="45">
        <v>0.0</v>
      </c>
      <c r="F79" s="46"/>
      <c r="G79" s="46"/>
      <c r="H79" s="40"/>
      <c r="I79" s="6"/>
    </row>
    <row r="80">
      <c r="A80" s="44" t="s">
        <v>78</v>
      </c>
      <c r="B80" s="45">
        <v>0.0</v>
      </c>
      <c r="C80" s="46"/>
      <c r="D80" s="45"/>
      <c r="E80" s="45">
        <v>0.0</v>
      </c>
      <c r="F80" s="46"/>
      <c r="G80" s="46"/>
      <c r="H80" s="40"/>
      <c r="I80" s="6"/>
    </row>
    <row r="81">
      <c r="A81" s="44" t="s">
        <v>79</v>
      </c>
      <c r="B81" s="45">
        <v>0.0</v>
      </c>
      <c r="C81" s="46"/>
      <c r="D81" s="45"/>
      <c r="E81" s="45">
        <v>0.0</v>
      </c>
      <c r="F81" s="46"/>
      <c r="G81" s="46"/>
      <c r="H81" s="40"/>
      <c r="I81" s="6"/>
    </row>
    <row r="82">
      <c r="A82" s="44" t="s">
        <v>80</v>
      </c>
      <c r="B82" s="45">
        <v>0.0</v>
      </c>
      <c r="C82" s="46"/>
      <c r="D82" s="45"/>
      <c r="E82" s="45">
        <v>0.0</v>
      </c>
      <c r="F82" s="46"/>
      <c r="G82" s="46"/>
      <c r="H82" s="40"/>
      <c r="I82" s="6"/>
    </row>
    <row r="83">
      <c r="A83" s="48" t="s">
        <v>21</v>
      </c>
      <c r="B83" s="45">
        <v>0.0</v>
      </c>
      <c r="C83" s="50"/>
      <c r="D83" s="66"/>
      <c r="E83" s="45">
        <v>0.0</v>
      </c>
      <c r="F83" s="50"/>
      <c r="G83" s="50"/>
      <c r="H83" s="42"/>
      <c r="I83" s="6"/>
    </row>
    <row r="84">
      <c r="A84" s="35" t="s">
        <v>22</v>
      </c>
      <c r="B84" s="36">
        <f>sum(B76:B83)</f>
        <v>0</v>
      </c>
      <c r="C84" s="37"/>
      <c r="D84" s="36"/>
      <c r="E84" s="36">
        <f>sum(E76:E83)</f>
        <v>0</v>
      </c>
      <c r="F84" s="37"/>
      <c r="G84" s="36"/>
      <c r="H84" s="61" t="str">
        <f>E84/B84</f>
        <v>#DIV/0!</v>
      </c>
      <c r="I84" s="6"/>
    </row>
    <row r="85">
      <c r="A85" s="22" t="s">
        <v>81</v>
      </c>
      <c r="B85" s="23"/>
      <c r="C85" s="23"/>
      <c r="D85" s="23"/>
      <c r="E85" s="23"/>
      <c r="F85" s="23"/>
      <c r="G85" s="23"/>
      <c r="H85" s="2"/>
      <c r="I85" s="6"/>
    </row>
    <row r="86">
      <c r="A86" s="44"/>
      <c r="B86" s="47">
        <v>0.0</v>
      </c>
      <c r="C86" s="44"/>
      <c r="D86" s="44"/>
      <c r="E86" s="47">
        <v>0.0</v>
      </c>
      <c r="F86" s="44"/>
      <c r="G86" s="44"/>
      <c r="H86" s="40"/>
      <c r="I86" s="6"/>
    </row>
    <row r="87">
      <c r="A87" s="44"/>
      <c r="B87" s="47">
        <v>0.0</v>
      </c>
      <c r="C87" s="44"/>
      <c r="D87" s="44"/>
      <c r="E87" s="47">
        <v>0.0</v>
      </c>
      <c r="F87" s="44"/>
      <c r="G87" s="44"/>
      <c r="H87" s="40"/>
      <c r="I87" s="6"/>
    </row>
    <row r="88">
      <c r="A88" s="44"/>
      <c r="B88" s="47">
        <v>0.0</v>
      </c>
      <c r="C88" s="44"/>
      <c r="D88" s="44"/>
      <c r="E88" s="47">
        <v>0.0</v>
      </c>
      <c r="F88" s="44"/>
      <c r="G88" s="44"/>
      <c r="H88" s="40"/>
      <c r="I88" s="6"/>
    </row>
    <row r="89">
      <c r="A89" s="48"/>
      <c r="B89" s="47">
        <v>0.0</v>
      </c>
      <c r="C89" s="52"/>
      <c r="D89" s="52"/>
      <c r="E89" s="51">
        <v>0.0</v>
      </c>
      <c r="F89" s="52"/>
      <c r="G89" s="52"/>
      <c r="H89" s="40"/>
      <c r="I89" s="6"/>
    </row>
    <row r="90">
      <c r="A90" s="67" t="s">
        <v>22</v>
      </c>
      <c r="B90" s="68">
        <f>sum(B86:B89)</f>
        <v>0</v>
      </c>
      <c r="C90" s="69"/>
      <c r="D90" s="68"/>
      <c r="E90" s="68">
        <f>sum(E86:E89)</f>
        <v>0</v>
      </c>
      <c r="F90" s="69"/>
      <c r="G90" s="68"/>
      <c r="H90" s="70" t="str">
        <f>E90/B90</f>
        <v>#DIV/0!</v>
      </c>
      <c r="I90" s="6"/>
    </row>
    <row r="91">
      <c r="A91" s="71"/>
      <c r="B91" s="23"/>
      <c r="C91" s="23"/>
      <c r="D91" s="23"/>
      <c r="E91" s="71"/>
      <c r="F91" s="23"/>
      <c r="G91" s="23"/>
      <c r="H91" s="72"/>
    </row>
    <row r="92">
      <c r="A92" s="73" t="s">
        <v>82</v>
      </c>
      <c r="B92" s="74">
        <f>sum(B13+B18+B24+B37+B43+B50+B55+B61+B67+B74+B84+B90)</f>
        <v>0</v>
      </c>
      <c r="C92" s="75"/>
      <c r="D92" s="74">
        <f>B92/52</f>
        <v>0</v>
      </c>
      <c r="E92" s="74">
        <f>sum(E13+E18+E24+E37+E43+E50+E55+E61+E67+E74+E84+E90)</f>
        <v>0</v>
      </c>
      <c r="F92" s="75"/>
      <c r="G92" s="74">
        <f>E92/46</f>
        <v>0</v>
      </c>
      <c r="H92" s="76" t="str">
        <f>E92/B92</f>
        <v>#DIV/0!</v>
      </c>
    </row>
  </sheetData>
  <mergeCells count="19">
    <mergeCell ref="A1:B1"/>
    <mergeCell ref="C1:H1"/>
    <mergeCell ref="C2:H4"/>
    <mergeCell ref="A6:H6"/>
    <mergeCell ref="A14:H14"/>
    <mergeCell ref="A19:H19"/>
    <mergeCell ref="A25:H25"/>
    <mergeCell ref="A85:H85"/>
    <mergeCell ref="A91:D91"/>
    <mergeCell ref="E91:G91"/>
    <mergeCell ref="A93:D93"/>
    <mergeCell ref="E93:G93"/>
    <mergeCell ref="A38:H38"/>
    <mergeCell ref="A44:H44"/>
    <mergeCell ref="A51:H51"/>
    <mergeCell ref="A56:H56"/>
    <mergeCell ref="A62:H62"/>
    <mergeCell ref="A68:H68"/>
    <mergeCell ref="A75:H75"/>
  </mergeCells>
  <hyperlinks>
    <hyperlink r:id="rId1" ref="C1"/>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5.0" topLeftCell="A6" activePane="bottomLeft" state="frozen"/>
      <selection activeCell="B7" sqref="B7" pane="bottomLeft"/>
    </sheetView>
  </sheetViews>
  <sheetFormatPr customHeight="1" defaultColWidth="12.63" defaultRowHeight="15.75"/>
  <cols>
    <col customWidth="1" min="1" max="1" width="57.88"/>
    <col customWidth="1" min="2" max="3" width="13.0"/>
  </cols>
  <sheetData>
    <row r="1">
      <c r="A1" s="77" t="s">
        <v>0</v>
      </c>
      <c r="B1" s="2"/>
      <c r="C1" s="78" t="s">
        <v>83</v>
      </c>
      <c r="D1" s="10"/>
      <c r="E1" s="10"/>
      <c r="F1" s="10"/>
      <c r="G1" s="10"/>
      <c r="H1" s="11"/>
    </row>
    <row r="2">
      <c r="A2" s="79" t="s">
        <v>2</v>
      </c>
      <c r="B2" s="80">
        <f>B92</f>
        <v>176436.78</v>
      </c>
      <c r="C2" s="13"/>
      <c r="H2" s="14"/>
    </row>
    <row r="3">
      <c r="A3" s="79" t="s">
        <v>4</v>
      </c>
      <c r="B3" s="80">
        <f>E92</f>
        <v>162342.36</v>
      </c>
      <c r="C3" s="13"/>
      <c r="H3" s="14"/>
    </row>
    <row r="4" ht="13.5" customHeight="1">
      <c r="A4" s="79" t="s">
        <v>5</v>
      </c>
      <c r="B4" s="81">
        <f>B3/B2</f>
        <v>0.9201163159</v>
      </c>
      <c r="C4" s="15"/>
      <c r="D4" s="16"/>
      <c r="E4" s="16"/>
      <c r="F4" s="16"/>
      <c r="G4" s="16"/>
      <c r="H4" s="17"/>
    </row>
    <row r="5" ht="42.0" customHeight="1">
      <c r="A5" s="82" t="s">
        <v>6</v>
      </c>
      <c r="B5" s="83" t="s">
        <v>7</v>
      </c>
      <c r="C5" s="84" t="s">
        <v>8</v>
      </c>
      <c r="D5" s="84" t="s">
        <v>9</v>
      </c>
      <c r="E5" s="84" t="s">
        <v>10</v>
      </c>
      <c r="F5" s="84" t="s">
        <v>11</v>
      </c>
      <c r="G5" s="84" t="s">
        <v>12</v>
      </c>
      <c r="H5" s="85" t="s">
        <v>13</v>
      </c>
    </row>
    <row r="6">
      <c r="A6" s="86" t="s">
        <v>14</v>
      </c>
      <c r="B6" s="23"/>
      <c r="C6" s="23"/>
      <c r="D6" s="23"/>
      <c r="E6" s="23"/>
      <c r="F6" s="23"/>
      <c r="G6" s="23"/>
      <c r="H6" s="2"/>
    </row>
    <row r="7">
      <c r="A7" s="87" t="s">
        <v>16</v>
      </c>
      <c r="B7" s="88">
        <f t="shared" ref="B7:B12" si="1">C7*D7</f>
        <v>19000</v>
      </c>
      <c r="C7" s="89">
        <v>40.0</v>
      </c>
      <c r="D7" s="88">
        <v>475.0</v>
      </c>
      <c r="E7" s="88">
        <f t="shared" ref="E7:E12" si="2">F7*G7</f>
        <v>14364</v>
      </c>
      <c r="F7" s="89">
        <v>38.0</v>
      </c>
      <c r="G7" s="88">
        <v>378.0</v>
      </c>
      <c r="H7" s="90">
        <f t="shared" ref="H7:H11" si="3">E7/B7</f>
        <v>0.756</v>
      </c>
    </row>
    <row r="8">
      <c r="A8" s="87" t="s">
        <v>17</v>
      </c>
      <c r="B8" s="88">
        <f t="shared" si="1"/>
        <v>1800</v>
      </c>
      <c r="C8" s="89">
        <v>10.0</v>
      </c>
      <c r="D8" s="88">
        <v>180.0</v>
      </c>
      <c r="E8" s="88">
        <f t="shared" si="2"/>
        <v>994</v>
      </c>
      <c r="F8" s="89">
        <v>7.0</v>
      </c>
      <c r="G8" s="88">
        <v>142.0</v>
      </c>
      <c r="H8" s="90">
        <f t="shared" si="3"/>
        <v>0.5522222222</v>
      </c>
    </row>
    <row r="9">
      <c r="A9" s="87" t="s">
        <v>18</v>
      </c>
      <c r="B9" s="88">
        <f t="shared" si="1"/>
        <v>4000</v>
      </c>
      <c r="C9" s="89">
        <v>2.0</v>
      </c>
      <c r="D9" s="88">
        <v>2000.0</v>
      </c>
      <c r="E9" s="88">
        <f t="shared" si="2"/>
        <v>1876</v>
      </c>
      <c r="F9" s="89">
        <v>1.0</v>
      </c>
      <c r="G9" s="88">
        <v>1876.0</v>
      </c>
      <c r="H9" s="90">
        <f t="shared" si="3"/>
        <v>0.469</v>
      </c>
    </row>
    <row r="10">
      <c r="A10" s="91" t="s">
        <v>19</v>
      </c>
      <c r="B10" s="88">
        <f t="shared" si="1"/>
        <v>3750</v>
      </c>
      <c r="C10" s="89">
        <v>50.0</v>
      </c>
      <c r="D10" s="88">
        <v>75.0</v>
      </c>
      <c r="E10" s="88">
        <f t="shared" si="2"/>
        <v>3060</v>
      </c>
      <c r="F10" s="89">
        <v>45.0</v>
      </c>
      <c r="G10" s="88">
        <v>68.0</v>
      </c>
      <c r="H10" s="90">
        <f t="shared" si="3"/>
        <v>0.816</v>
      </c>
    </row>
    <row r="11">
      <c r="A11" s="91" t="s">
        <v>20</v>
      </c>
      <c r="B11" s="88">
        <f t="shared" si="1"/>
        <v>1000</v>
      </c>
      <c r="C11" s="89">
        <v>2.0</v>
      </c>
      <c r="D11" s="88">
        <v>500.0</v>
      </c>
      <c r="E11" s="88">
        <f t="shared" si="2"/>
        <v>500</v>
      </c>
      <c r="F11" s="89">
        <v>1.0</v>
      </c>
      <c r="G11" s="88">
        <v>500.0</v>
      </c>
      <c r="H11" s="90">
        <f t="shared" si="3"/>
        <v>0.5</v>
      </c>
    </row>
    <row r="12">
      <c r="A12" s="92" t="s">
        <v>21</v>
      </c>
      <c r="B12" s="93">
        <f t="shared" si="1"/>
        <v>0</v>
      </c>
      <c r="C12" s="94"/>
      <c r="D12" s="95"/>
      <c r="E12" s="93">
        <f t="shared" si="2"/>
        <v>0</v>
      </c>
      <c r="F12" s="94"/>
      <c r="G12" s="95"/>
      <c r="H12" s="96"/>
    </row>
    <row r="13">
      <c r="A13" s="97" t="s">
        <v>22</v>
      </c>
      <c r="B13" s="98">
        <f>sum(B7:B12)</f>
        <v>29550</v>
      </c>
      <c r="C13" s="99"/>
      <c r="D13" s="98">
        <f t="shared" ref="D13:E13" si="4">sum(D7:D12)</f>
        <v>3230</v>
      </c>
      <c r="E13" s="98">
        <f t="shared" si="4"/>
        <v>20794</v>
      </c>
      <c r="F13" s="99"/>
      <c r="G13" s="98">
        <f>sum(G7:G12)</f>
        <v>2964</v>
      </c>
      <c r="H13" s="100">
        <f>E13/B13</f>
        <v>0.7036886633</v>
      </c>
    </row>
    <row r="14">
      <c r="A14" s="86" t="s">
        <v>84</v>
      </c>
      <c r="B14" s="23"/>
      <c r="C14" s="23"/>
      <c r="D14" s="23"/>
      <c r="E14" s="23"/>
      <c r="F14" s="23"/>
      <c r="G14" s="23"/>
      <c r="H14" s="2"/>
    </row>
    <row r="15">
      <c r="A15" s="91" t="s">
        <v>26</v>
      </c>
      <c r="B15" s="88">
        <f t="shared" ref="B15:B16" si="5">D15*C15</f>
        <v>38399</v>
      </c>
      <c r="C15" s="89">
        <f>47*2</f>
        <v>94</v>
      </c>
      <c r="D15" s="88">
        <f>(325*1.18)+25</f>
        <v>408.5</v>
      </c>
      <c r="E15" s="88">
        <f t="shared" ref="E15:E16" si="6">G15*F15</f>
        <v>31222.8</v>
      </c>
      <c r="F15" s="89">
        <f>42*2</f>
        <v>84</v>
      </c>
      <c r="G15" s="88">
        <f>(315*1.18)</f>
        <v>371.7</v>
      </c>
      <c r="H15" s="101">
        <f t="shared" ref="H15:H18" si="7">E15/B15</f>
        <v>0.8131149249</v>
      </c>
    </row>
    <row r="16">
      <c r="A16" s="91" t="s">
        <v>27</v>
      </c>
      <c r="B16" s="88">
        <f t="shared" si="5"/>
        <v>5560</v>
      </c>
      <c r="C16" s="89">
        <f>5*2</f>
        <v>10</v>
      </c>
      <c r="D16" s="88">
        <f>(450*1.18)+25</f>
        <v>556</v>
      </c>
      <c r="E16" s="88">
        <f t="shared" si="6"/>
        <v>3186</v>
      </c>
      <c r="F16" s="89">
        <f>3*2</f>
        <v>6</v>
      </c>
      <c r="G16" s="88">
        <f>(450*1.18)</f>
        <v>531</v>
      </c>
      <c r="H16" s="101">
        <f t="shared" si="7"/>
        <v>0.5730215827</v>
      </c>
    </row>
    <row r="17">
      <c r="A17" s="92" t="s">
        <v>28</v>
      </c>
      <c r="B17" s="93">
        <f>C17*D17</f>
        <v>-767</v>
      </c>
      <c r="C17" s="102">
        <v>2.0</v>
      </c>
      <c r="D17" s="93">
        <f>-(325*1.18)</f>
        <v>-383.5</v>
      </c>
      <c r="E17" s="93">
        <f>(F17*G17)</f>
        <v>-743.4</v>
      </c>
      <c r="F17" s="102">
        <v>2.0</v>
      </c>
      <c r="G17" s="93">
        <f>-(315*1.18)</f>
        <v>-371.7</v>
      </c>
      <c r="H17" s="103">
        <f t="shared" si="7"/>
        <v>0.9692307692</v>
      </c>
    </row>
    <row r="18">
      <c r="A18" s="97" t="s">
        <v>22</v>
      </c>
      <c r="B18" s="98">
        <f>sum((B15+B16)-B17)</f>
        <v>44726</v>
      </c>
      <c r="C18" s="99"/>
      <c r="D18" s="104"/>
      <c r="E18" s="104">
        <f>sum((E15+E16)-E17)</f>
        <v>35152.2</v>
      </c>
      <c r="F18" s="99"/>
      <c r="G18" s="104"/>
      <c r="H18" s="100">
        <f t="shared" si="7"/>
        <v>0.785945535</v>
      </c>
    </row>
    <row r="19">
      <c r="A19" s="86" t="s">
        <v>29</v>
      </c>
      <c r="B19" s="23"/>
      <c r="C19" s="23"/>
      <c r="D19" s="23"/>
      <c r="E19" s="23"/>
      <c r="F19" s="23"/>
      <c r="G19" s="23"/>
      <c r="H19" s="2"/>
    </row>
    <row r="20">
      <c r="A20" s="105" t="s">
        <v>30</v>
      </c>
      <c r="B20" s="106">
        <v>10000.0</v>
      </c>
      <c r="C20" s="107" t="s">
        <v>85</v>
      </c>
      <c r="D20" s="107" t="s">
        <v>85</v>
      </c>
      <c r="E20" s="108">
        <f>11500*1.32</f>
        <v>15180</v>
      </c>
      <c r="F20" s="107" t="s">
        <v>85</v>
      </c>
      <c r="G20" s="107" t="s">
        <v>85</v>
      </c>
      <c r="H20" s="101">
        <f t="shared" ref="H20:H22" si="8">E20/B20</f>
        <v>1.518</v>
      </c>
    </row>
    <row r="21">
      <c r="A21" s="105" t="s">
        <v>31</v>
      </c>
      <c r="B21" s="106">
        <v>8000.0</v>
      </c>
      <c r="C21" s="107" t="s">
        <v>85</v>
      </c>
      <c r="D21" s="107" t="s">
        <v>85</v>
      </c>
      <c r="E21" s="108">
        <f>8250*1.32</f>
        <v>10890</v>
      </c>
      <c r="F21" s="107" t="s">
        <v>85</v>
      </c>
      <c r="G21" s="107" t="s">
        <v>85</v>
      </c>
      <c r="H21" s="101">
        <f t="shared" si="8"/>
        <v>1.36125</v>
      </c>
    </row>
    <row r="22">
      <c r="A22" s="105" t="s">
        <v>32</v>
      </c>
      <c r="B22" s="106">
        <f>D22*C22</f>
        <v>130</v>
      </c>
      <c r="C22" s="107">
        <v>52.0</v>
      </c>
      <c r="D22" s="106">
        <v>2.5</v>
      </c>
      <c r="E22" s="108">
        <v>0.0</v>
      </c>
      <c r="F22" s="107" t="s">
        <v>85</v>
      </c>
      <c r="G22" s="107" t="s">
        <v>85</v>
      </c>
      <c r="H22" s="101">
        <f t="shared" si="8"/>
        <v>0</v>
      </c>
    </row>
    <row r="23">
      <c r="A23" s="109" t="s">
        <v>21</v>
      </c>
      <c r="B23" s="110"/>
      <c r="C23" s="111"/>
      <c r="D23" s="111"/>
      <c r="E23" s="112"/>
      <c r="F23" s="113"/>
      <c r="G23" s="113"/>
      <c r="H23" s="96"/>
    </row>
    <row r="24">
      <c r="A24" s="97" t="s">
        <v>22</v>
      </c>
      <c r="B24" s="104">
        <f>sum(B20:B23)</f>
        <v>18130</v>
      </c>
      <c r="C24" s="99"/>
      <c r="D24" s="104"/>
      <c r="E24" s="98">
        <f>sum(E20:E23)</f>
        <v>26070</v>
      </c>
      <c r="F24" s="99"/>
      <c r="G24" s="98"/>
      <c r="H24" s="100">
        <f>E24/B24</f>
        <v>1.437948152</v>
      </c>
    </row>
    <row r="25">
      <c r="A25" s="86" t="s">
        <v>33</v>
      </c>
      <c r="B25" s="23"/>
      <c r="C25" s="23"/>
      <c r="D25" s="23"/>
      <c r="E25" s="23"/>
      <c r="F25" s="23"/>
      <c r="G25" s="23"/>
      <c r="H25" s="2"/>
    </row>
    <row r="26">
      <c r="A26" s="105" t="s">
        <v>35</v>
      </c>
      <c r="B26" s="114">
        <f t="shared" ref="B26:B35" si="9">(C26*D26)*1.32</f>
        <v>8250</v>
      </c>
      <c r="C26" s="105">
        <v>50.0</v>
      </c>
      <c r="D26" s="108">
        <v>125.0</v>
      </c>
      <c r="E26" s="114">
        <f t="shared" ref="E26:E35" si="10">(F26*G26)*1.32</f>
        <v>6652.8</v>
      </c>
      <c r="F26" s="105">
        <v>45.0</v>
      </c>
      <c r="G26" s="108">
        <v>112.0</v>
      </c>
      <c r="H26" s="101">
        <f t="shared" ref="H26:H35" si="11">E26/B26</f>
        <v>0.8064</v>
      </c>
    </row>
    <row r="27">
      <c r="A27" s="105" t="s">
        <v>36</v>
      </c>
      <c r="B27" s="114">
        <f t="shared" si="9"/>
        <v>1848</v>
      </c>
      <c r="C27" s="105">
        <v>50.0</v>
      </c>
      <c r="D27" s="108">
        <v>28.0</v>
      </c>
      <c r="E27" s="114">
        <f t="shared" si="10"/>
        <v>1663.2</v>
      </c>
      <c r="F27" s="105">
        <v>45.0</v>
      </c>
      <c r="G27" s="108">
        <v>28.0</v>
      </c>
      <c r="H27" s="101">
        <f t="shared" si="11"/>
        <v>0.9</v>
      </c>
    </row>
    <row r="28">
      <c r="A28" s="105" t="s">
        <v>37</v>
      </c>
      <c r="B28" s="114">
        <f t="shared" si="9"/>
        <v>2112</v>
      </c>
      <c r="C28" s="105">
        <v>50.0</v>
      </c>
      <c r="D28" s="108">
        <v>32.0</v>
      </c>
      <c r="E28" s="114">
        <f t="shared" si="10"/>
        <v>1900.8</v>
      </c>
      <c r="F28" s="105">
        <v>45.0</v>
      </c>
      <c r="G28" s="108">
        <v>32.0</v>
      </c>
      <c r="H28" s="101">
        <f t="shared" si="11"/>
        <v>0.9</v>
      </c>
    </row>
    <row r="29">
      <c r="A29" s="105" t="s">
        <v>38</v>
      </c>
      <c r="B29" s="114">
        <f t="shared" si="9"/>
        <v>1921.92</v>
      </c>
      <c r="C29" s="105">
        <v>52.0</v>
      </c>
      <c r="D29" s="108">
        <v>28.0</v>
      </c>
      <c r="E29" s="114">
        <f t="shared" si="10"/>
        <v>1700.16</v>
      </c>
      <c r="F29" s="105">
        <v>46.0</v>
      </c>
      <c r="G29" s="108">
        <v>28.0</v>
      </c>
      <c r="H29" s="101">
        <f t="shared" si="11"/>
        <v>0.8846153846</v>
      </c>
    </row>
    <row r="30">
      <c r="A30" s="105" t="s">
        <v>39</v>
      </c>
      <c r="B30" s="114">
        <f t="shared" si="9"/>
        <v>3762</v>
      </c>
      <c r="C30" s="105">
        <v>50.0</v>
      </c>
      <c r="D30" s="108">
        <v>57.0</v>
      </c>
      <c r="E30" s="114">
        <f t="shared" si="10"/>
        <v>3385.8</v>
      </c>
      <c r="F30" s="105">
        <v>45.0</v>
      </c>
      <c r="G30" s="108">
        <v>57.0</v>
      </c>
      <c r="H30" s="101">
        <f t="shared" si="11"/>
        <v>0.9</v>
      </c>
    </row>
    <row r="31">
      <c r="A31" s="105" t="s">
        <v>40</v>
      </c>
      <c r="B31" s="114">
        <f t="shared" si="9"/>
        <v>4224</v>
      </c>
      <c r="C31" s="105">
        <v>50.0</v>
      </c>
      <c r="D31" s="108">
        <v>64.0</v>
      </c>
      <c r="E31" s="114">
        <f t="shared" si="10"/>
        <v>3801.6</v>
      </c>
      <c r="F31" s="105">
        <v>45.0</v>
      </c>
      <c r="G31" s="108">
        <v>64.0</v>
      </c>
      <c r="H31" s="101">
        <f t="shared" si="11"/>
        <v>0.9</v>
      </c>
    </row>
    <row r="32">
      <c r="A32" s="105" t="s">
        <v>41</v>
      </c>
      <c r="B32" s="114">
        <f t="shared" si="9"/>
        <v>5353.92</v>
      </c>
      <c r="C32" s="105">
        <v>52.0</v>
      </c>
      <c r="D32" s="108">
        <v>78.0</v>
      </c>
      <c r="E32" s="114">
        <f t="shared" si="10"/>
        <v>4736.16</v>
      </c>
      <c r="F32" s="105">
        <v>46.0</v>
      </c>
      <c r="G32" s="108">
        <v>78.0</v>
      </c>
      <c r="H32" s="101">
        <f t="shared" si="11"/>
        <v>0.8846153846</v>
      </c>
    </row>
    <row r="33">
      <c r="A33" s="105" t="s">
        <v>42</v>
      </c>
      <c r="B33" s="114">
        <f t="shared" si="9"/>
        <v>528</v>
      </c>
      <c r="C33" s="105">
        <v>50.0</v>
      </c>
      <c r="D33" s="108">
        <v>8.0</v>
      </c>
      <c r="E33" s="114">
        <f t="shared" si="10"/>
        <v>475.2</v>
      </c>
      <c r="F33" s="105">
        <v>45.0</v>
      </c>
      <c r="G33" s="108">
        <v>8.0</v>
      </c>
      <c r="H33" s="101">
        <f t="shared" si="11"/>
        <v>0.9</v>
      </c>
    </row>
    <row r="34">
      <c r="A34" s="105" t="s">
        <v>43</v>
      </c>
      <c r="B34" s="114">
        <f t="shared" si="9"/>
        <v>528</v>
      </c>
      <c r="C34" s="105">
        <v>50.0</v>
      </c>
      <c r="D34" s="108">
        <v>8.0</v>
      </c>
      <c r="E34" s="114">
        <f t="shared" si="10"/>
        <v>475.2</v>
      </c>
      <c r="F34" s="105">
        <v>45.0</v>
      </c>
      <c r="G34" s="108">
        <v>8.0</v>
      </c>
      <c r="H34" s="101">
        <f t="shared" si="11"/>
        <v>0.9</v>
      </c>
    </row>
    <row r="35">
      <c r="A35" s="105" t="s">
        <v>44</v>
      </c>
      <c r="B35" s="114">
        <f t="shared" si="9"/>
        <v>549.12</v>
      </c>
      <c r="C35" s="105">
        <v>52.0</v>
      </c>
      <c r="D35" s="108">
        <v>8.0</v>
      </c>
      <c r="E35" s="114">
        <f t="shared" si="10"/>
        <v>485.76</v>
      </c>
      <c r="F35" s="105">
        <v>46.0</v>
      </c>
      <c r="G35" s="108">
        <v>8.0</v>
      </c>
      <c r="H35" s="101">
        <f t="shared" si="11"/>
        <v>0.8846153846</v>
      </c>
    </row>
    <row r="36">
      <c r="A36" s="115" t="s">
        <v>21</v>
      </c>
      <c r="B36" s="112"/>
      <c r="C36" s="112"/>
      <c r="D36" s="112"/>
      <c r="E36" s="112"/>
      <c r="F36" s="112"/>
      <c r="G36" s="112"/>
      <c r="H36" s="103"/>
    </row>
    <row r="37">
      <c r="A37" s="116" t="s">
        <v>45</v>
      </c>
      <c r="B37" s="117">
        <f>sum(B26:B36)</f>
        <v>29076.96</v>
      </c>
      <c r="C37" s="99"/>
      <c r="D37" s="104">
        <f t="shared" ref="D37:E37" si="12">sum(D26:D36)</f>
        <v>436</v>
      </c>
      <c r="E37" s="104">
        <f t="shared" si="12"/>
        <v>25276.68</v>
      </c>
      <c r="F37" s="99"/>
      <c r="G37" s="104">
        <f>sum(G26:G36)</f>
        <v>423</v>
      </c>
      <c r="H37" s="100">
        <f>E37/B37</f>
        <v>0.8693027056</v>
      </c>
    </row>
    <row r="38">
      <c r="A38" s="118" t="s">
        <v>46</v>
      </c>
      <c r="B38" s="59"/>
      <c r="C38" s="59"/>
      <c r="D38" s="59"/>
      <c r="E38" s="59"/>
      <c r="F38" s="59"/>
      <c r="G38" s="59"/>
      <c r="H38" s="60"/>
    </row>
    <row r="39">
      <c r="A39" s="105" t="s">
        <v>47</v>
      </c>
      <c r="B39" s="114">
        <f t="shared" ref="B39:B42" si="13">C39*D39</f>
        <v>11250</v>
      </c>
      <c r="C39" s="105">
        <v>50.0</v>
      </c>
      <c r="D39" s="108">
        <v>225.0</v>
      </c>
      <c r="E39" s="114">
        <f t="shared" ref="E39:E42" si="14">F39*G39</f>
        <v>11880</v>
      </c>
      <c r="F39" s="105">
        <v>45.0</v>
      </c>
      <c r="G39" s="108">
        <f>200*1.32</f>
        <v>264</v>
      </c>
      <c r="H39" s="101">
        <f t="shared" ref="H39:H43" si="15">E39/B39</f>
        <v>1.056</v>
      </c>
    </row>
    <row r="40">
      <c r="A40" s="105" t="s">
        <v>48</v>
      </c>
      <c r="B40" s="114">
        <f t="shared" si="13"/>
        <v>5200</v>
      </c>
      <c r="C40" s="105">
        <v>52.0</v>
      </c>
      <c r="D40" s="108">
        <v>100.0</v>
      </c>
      <c r="E40" s="114">
        <f t="shared" si="14"/>
        <v>6679.2</v>
      </c>
      <c r="F40" s="105">
        <v>46.0</v>
      </c>
      <c r="G40" s="108">
        <f>110*1.32</f>
        <v>145.2</v>
      </c>
      <c r="H40" s="101">
        <f t="shared" si="15"/>
        <v>1.284461538</v>
      </c>
    </row>
    <row r="41">
      <c r="A41" s="105" t="s">
        <v>49</v>
      </c>
      <c r="B41" s="114">
        <f t="shared" si="13"/>
        <v>2250</v>
      </c>
      <c r="C41" s="105">
        <v>50.0</v>
      </c>
      <c r="D41" s="108">
        <v>45.0</v>
      </c>
      <c r="E41" s="114">
        <f t="shared" si="14"/>
        <v>2875.5</v>
      </c>
      <c r="F41" s="105">
        <v>45.0</v>
      </c>
      <c r="G41" s="108">
        <f>45*1.42</f>
        <v>63.9</v>
      </c>
      <c r="H41" s="101">
        <f t="shared" si="15"/>
        <v>1.278</v>
      </c>
    </row>
    <row r="42">
      <c r="A42" s="109" t="s">
        <v>50</v>
      </c>
      <c r="B42" s="112">
        <f t="shared" si="13"/>
        <v>2340</v>
      </c>
      <c r="C42" s="109">
        <v>52.0</v>
      </c>
      <c r="D42" s="119">
        <v>45.0</v>
      </c>
      <c r="E42" s="112">
        <f t="shared" si="14"/>
        <v>1633</v>
      </c>
      <c r="F42" s="109">
        <v>46.0</v>
      </c>
      <c r="G42" s="108">
        <f>25*1.42</f>
        <v>35.5</v>
      </c>
      <c r="H42" s="101">
        <f t="shared" si="15"/>
        <v>0.6978632479</v>
      </c>
    </row>
    <row r="43">
      <c r="A43" s="97" t="s">
        <v>22</v>
      </c>
      <c r="B43" s="98">
        <f>sum(B39:B42)</f>
        <v>21040</v>
      </c>
      <c r="C43" s="99"/>
      <c r="D43" s="98">
        <f t="shared" ref="D43:E43" si="16">sum(D39:D42)</f>
        <v>415</v>
      </c>
      <c r="E43" s="98">
        <f t="shared" si="16"/>
        <v>23067.7</v>
      </c>
      <c r="F43" s="99"/>
      <c r="G43" s="98">
        <f>sum(G39:G42)</f>
        <v>508.6</v>
      </c>
      <c r="H43" s="120">
        <f t="shared" si="15"/>
        <v>1.096373574</v>
      </c>
    </row>
    <row r="44">
      <c r="A44" s="121" t="s">
        <v>86</v>
      </c>
      <c r="B44" s="23"/>
      <c r="C44" s="23"/>
      <c r="D44" s="23"/>
      <c r="E44" s="23"/>
      <c r="F44" s="23"/>
      <c r="G44" s="23"/>
      <c r="H44" s="2"/>
    </row>
    <row r="45">
      <c r="A45" s="105" t="s">
        <v>53</v>
      </c>
      <c r="B45" s="114">
        <f t="shared" ref="B45:B47" si="17">C45*D45</f>
        <v>1250</v>
      </c>
      <c r="C45" s="105">
        <v>50.0</v>
      </c>
      <c r="D45" s="108">
        <v>25.0</v>
      </c>
      <c r="E45" s="114">
        <f t="shared" ref="E45:E47" si="18">F45*G45</f>
        <v>1250</v>
      </c>
      <c r="F45" s="105">
        <v>50.0</v>
      </c>
      <c r="G45" s="108">
        <v>25.0</v>
      </c>
      <c r="H45" s="101">
        <f t="shared" ref="H45:H48" si="19">E45/B45</f>
        <v>1</v>
      </c>
    </row>
    <row r="46">
      <c r="A46" s="105" t="s">
        <v>54</v>
      </c>
      <c r="B46" s="114">
        <f t="shared" si="17"/>
        <v>12500</v>
      </c>
      <c r="C46" s="105">
        <v>50.0</v>
      </c>
      <c r="D46" s="108">
        <v>250.0</v>
      </c>
      <c r="E46" s="114">
        <f t="shared" si="18"/>
        <v>12500</v>
      </c>
      <c r="F46" s="105">
        <v>50.0</v>
      </c>
      <c r="G46" s="108">
        <v>250.0</v>
      </c>
      <c r="H46" s="101">
        <f t="shared" si="19"/>
        <v>1</v>
      </c>
    </row>
    <row r="47">
      <c r="A47" s="105" t="s">
        <v>55</v>
      </c>
      <c r="B47" s="114">
        <f t="shared" si="17"/>
        <v>3750</v>
      </c>
      <c r="C47" s="105">
        <v>50.0</v>
      </c>
      <c r="D47" s="108">
        <v>75.0</v>
      </c>
      <c r="E47" s="114">
        <f t="shared" si="18"/>
        <v>3750</v>
      </c>
      <c r="F47" s="105">
        <v>50.0</v>
      </c>
      <c r="G47" s="108">
        <v>75.0</v>
      </c>
      <c r="H47" s="101">
        <f t="shared" si="19"/>
        <v>1</v>
      </c>
    </row>
    <row r="48">
      <c r="A48" s="105" t="s">
        <v>56</v>
      </c>
      <c r="B48" s="114">
        <f>D48</f>
        <v>100</v>
      </c>
      <c r="C48" s="105"/>
      <c r="D48" s="108">
        <v>100.0</v>
      </c>
      <c r="E48" s="114">
        <f>G48</f>
        <v>100</v>
      </c>
      <c r="F48" s="105"/>
      <c r="G48" s="108">
        <v>100.0</v>
      </c>
      <c r="H48" s="101">
        <f t="shared" si="19"/>
        <v>1</v>
      </c>
    </row>
    <row r="49">
      <c r="A49" s="109" t="s">
        <v>21</v>
      </c>
      <c r="B49" s="113"/>
      <c r="C49" s="113"/>
      <c r="D49" s="112"/>
      <c r="E49" s="113"/>
      <c r="F49" s="113"/>
      <c r="G49" s="112"/>
      <c r="H49" s="103"/>
    </row>
    <row r="50">
      <c r="A50" s="97" t="s">
        <v>22</v>
      </c>
      <c r="B50" s="98">
        <f>sum(B45:B49)</f>
        <v>17600</v>
      </c>
      <c r="C50" s="99"/>
      <c r="D50" s="98">
        <f t="shared" ref="D50:G50" si="20">sum(D45:D49)</f>
        <v>450</v>
      </c>
      <c r="E50" s="98">
        <f t="shared" si="20"/>
        <v>17600</v>
      </c>
      <c r="F50" s="99">
        <f t="shared" si="20"/>
        <v>150</v>
      </c>
      <c r="G50" s="98">
        <f t="shared" si="20"/>
        <v>450</v>
      </c>
      <c r="H50" s="120">
        <f>E50/B50</f>
        <v>1</v>
      </c>
    </row>
    <row r="51">
      <c r="A51" s="86" t="s">
        <v>57</v>
      </c>
      <c r="B51" s="23"/>
      <c r="C51" s="23"/>
      <c r="D51" s="23"/>
      <c r="E51" s="23"/>
      <c r="F51" s="23"/>
      <c r="G51" s="23"/>
      <c r="H51" s="2"/>
    </row>
    <row r="52">
      <c r="A52" s="105" t="s">
        <v>58</v>
      </c>
      <c r="B52" s="106" t="s">
        <v>85</v>
      </c>
      <c r="C52" s="106" t="s">
        <v>85</v>
      </c>
      <c r="D52" s="106" t="s">
        <v>85</v>
      </c>
      <c r="E52" s="106" t="s">
        <v>85</v>
      </c>
      <c r="F52" s="106" t="s">
        <v>85</v>
      </c>
      <c r="G52" s="106" t="s">
        <v>85</v>
      </c>
      <c r="H52" s="101"/>
    </row>
    <row r="53">
      <c r="A53" s="105" t="s">
        <v>59</v>
      </c>
      <c r="B53" s="106">
        <v>1250.0</v>
      </c>
      <c r="C53" s="106" t="s">
        <v>85</v>
      </c>
      <c r="D53" s="106" t="s">
        <v>85</v>
      </c>
      <c r="E53" s="106">
        <v>1012.21</v>
      </c>
      <c r="F53" s="107" t="s">
        <v>85</v>
      </c>
      <c r="G53" s="107" t="s">
        <v>85</v>
      </c>
      <c r="H53" s="101">
        <f>E53/B53</f>
        <v>0.809768</v>
      </c>
    </row>
    <row r="54">
      <c r="A54" s="109" t="s">
        <v>21</v>
      </c>
      <c r="B54" s="110"/>
      <c r="C54" s="111"/>
      <c r="D54" s="111"/>
      <c r="E54" s="111"/>
      <c r="F54" s="111"/>
      <c r="G54" s="111"/>
      <c r="H54" s="103"/>
    </row>
    <row r="55">
      <c r="A55" s="97" t="s">
        <v>22</v>
      </c>
      <c r="B55" s="98">
        <f>sum(B52:B54)</f>
        <v>1250</v>
      </c>
      <c r="C55" s="99"/>
      <c r="D55" s="98"/>
      <c r="E55" s="98">
        <f>sum(E52:E54)</f>
        <v>1012.21</v>
      </c>
      <c r="F55" s="99"/>
      <c r="G55" s="98"/>
      <c r="H55" s="120">
        <f>E55/B55</f>
        <v>0.809768</v>
      </c>
    </row>
    <row r="56">
      <c r="A56" s="122" t="s">
        <v>87</v>
      </c>
      <c r="B56" s="23"/>
      <c r="C56" s="23"/>
      <c r="D56" s="23"/>
      <c r="E56" s="23"/>
      <c r="F56" s="23"/>
      <c r="G56" s="23"/>
      <c r="H56" s="2"/>
    </row>
    <row r="57">
      <c r="A57" s="105" t="s">
        <v>61</v>
      </c>
      <c r="B57" s="107" t="s">
        <v>85</v>
      </c>
      <c r="C57" s="107" t="s">
        <v>85</v>
      </c>
      <c r="D57" s="107" t="s">
        <v>85</v>
      </c>
      <c r="E57" s="107" t="s">
        <v>85</v>
      </c>
      <c r="F57" s="107" t="s">
        <v>85</v>
      </c>
      <c r="G57" s="107" t="s">
        <v>85</v>
      </c>
      <c r="H57" s="101"/>
    </row>
    <row r="58">
      <c r="A58" s="105" t="s">
        <v>62</v>
      </c>
      <c r="B58" s="107" t="s">
        <v>85</v>
      </c>
      <c r="C58" s="107" t="s">
        <v>85</v>
      </c>
      <c r="D58" s="107" t="s">
        <v>85</v>
      </c>
      <c r="E58" s="107" t="s">
        <v>85</v>
      </c>
      <c r="F58" s="107" t="s">
        <v>85</v>
      </c>
      <c r="G58" s="107" t="s">
        <v>85</v>
      </c>
      <c r="H58" s="101"/>
    </row>
    <row r="59">
      <c r="A59" s="105" t="s">
        <v>63</v>
      </c>
      <c r="B59" s="107" t="s">
        <v>85</v>
      </c>
      <c r="C59" s="107" t="s">
        <v>85</v>
      </c>
      <c r="D59" s="107" t="s">
        <v>85</v>
      </c>
      <c r="E59" s="107" t="s">
        <v>85</v>
      </c>
      <c r="F59" s="107" t="s">
        <v>85</v>
      </c>
      <c r="G59" s="107" t="s">
        <v>85</v>
      </c>
      <c r="H59" s="101"/>
    </row>
    <row r="60">
      <c r="A60" s="109" t="s">
        <v>21</v>
      </c>
      <c r="B60" s="113"/>
      <c r="C60" s="113"/>
      <c r="D60" s="113"/>
      <c r="E60" s="113"/>
      <c r="F60" s="113"/>
      <c r="G60" s="113"/>
      <c r="H60" s="103"/>
    </row>
    <row r="61">
      <c r="A61" s="97" t="s">
        <v>22</v>
      </c>
      <c r="B61" s="98">
        <f>sum(B57:B60)</f>
        <v>0</v>
      </c>
      <c r="C61" s="99"/>
      <c r="D61" s="98"/>
      <c r="E61" s="98">
        <f>sum(E57:E60)</f>
        <v>0</v>
      </c>
      <c r="F61" s="99"/>
      <c r="G61" s="98"/>
      <c r="H61" s="123"/>
    </row>
    <row r="62">
      <c r="A62" s="86" t="s">
        <v>64</v>
      </c>
      <c r="B62" s="23"/>
      <c r="C62" s="23"/>
      <c r="D62" s="23"/>
      <c r="E62" s="23"/>
      <c r="F62" s="23"/>
      <c r="G62" s="23"/>
      <c r="H62" s="2"/>
    </row>
    <row r="63">
      <c r="A63" s="105" t="s">
        <v>65</v>
      </c>
      <c r="B63" s="114">
        <f t="shared" ref="B63:B65" si="21">C63*D63</f>
        <v>3750</v>
      </c>
      <c r="C63" s="105">
        <v>50.0</v>
      </c>
      <c r="D63" s="108">
        <v>75.0</v>
      </c>
      <c r="E63" s="114">
        <f t="shared" ref="E63:E65" si="22">F63*G63</f>
        <v>3343.95</v>
      </c>
      <c r="F63" s="105">
        <v>45.0</v>
      </c>
      <c r="G63" s="108">
        <v>74.31</v>
      </c>
      <c r="H63" s="101">
        <f t="shared" ref="H63:H65" si="23">E63/B63</f>
        <v>0.89172</v>
      </c>
    </row>
    <row r="64">
      <c r="A64" s="105" t="s">
        <v>66</v>
      </c>
      <c r="B64" s="114">
        <f t="shared" si="21"/>
        <v>200</v>
      </c>
      <c r="C64" s="105">
        <v>2.0</v>
      </c>
      <c r="D64" s="108">
        <v>100.0</v>
      </c>
      <c r="E64" s="114">
        <f t="shared" si="22"/>
        <v>147.24</v>
      </c>
      <c r="F64" s="105">
        <v>1.0</v>
      </c>
      <c r="G64" s="108">
        <v>147.24</v>
      </c>
      <c r="H64" s="101">
        <f t="shared" si="23"/>
        <v>0.7362</v>
      </c>
    </row>
    <row r="65">
      <c r="A65" s="105" t="s">
        <v>67</v>
      </c>
      <c r="B65" s="114">
        <f t="shared" si="21"/>
        <v>624</v>
      </c>
      <c r="C65" s="105">
        <v>52.0</v>
      </c>
      <c r="D65" s="108">
        <v>12.0</v>
      </c>
      <c r="E65" s="114">
        <f t="shared" si="22"/>
        <v>561</v>
      </c>
      <c r="F65" s="105">
        <v>50.0</v>
      </c>
      <c r="G65" s="108">
        <v>11.22</v>
      </c>
      <c r="H65" s="101">
        <f t="shared" si="23"/>
        <v>0.8990384615</v>
      </c>
    </row>
    <row r="66">
      <c r="A66" s="109" t="s">
        <v>21</v>
      </c>
      <c r="B66" s="112"/>
      <c r="C66" s="113"/>
      <c r="D66" s="112"/>
      <c r="E66" s="113"/>
      <c r="F66" s="113"/>
      <c r="G66" s="113"/>
      <c r="H66" s="103"/>
    </row>
    <row r="67">
      <c r="A67" s="97" t="s">
        <v>22</v>
      </c>
      <c r="B67" s="98">
        <f>sum(B63:B66)</f>
        <v>4574</v>
      </c>
      <c r="C67" s="99"/>
      <c r="D67" s="98">
        <f t="shared" ref="D67:E67" si="24">sum(D63:D66)</f>
        <v>187</v>
      </c>
      <c r="E67" s="98">
        <f t="shared" si="24"/>
        <v>4052.19</v>
      </c>
      <c r="F67" s="99"/>
      <c r="G67" s="98">
        <f>sum(G63:G66)</f>
        <v>232.77</v>
      </c>
      <c r="H67" s="123">
        <f>E67/B67</f>
        <v>0.8859182335</v>
      </c>
    </row>
    <row r="68">
      <c r="A68" s="86" t="s">
        <v>68</v>
      </c>
      <c r="B68" s="23"/>
      <c r="C68" s="23"/>
      <c r="D68" s="23"/>
      <c r="E68" s="23"/>
      <c r="F68" s="23"/>
      <c r="G68" s="23"/>
      <c r="H68" s="2"/>
    </row>
    <row r="69">
      <c r="A69" s="105" t="s">
        <v>69</v>
      </c>
      <c r="B69" s="124">
        <f>C69*D69</f>
        <v>233.12</v>
      </c>
      <c r="C69" s="107">
        <v>62.0</v>
      </c>
      <c r="D69" s="106">
        <v>3.76</v>
      </c>
      <c r="E69" s="124">
        <f>F69*G69</f>
        <v>233.12</v>
      </c>
      <c r="F69" s="107">
        <v>62.0</v>
      </c>
      <c r="G69" s="106">
        <v>3.76</v>
      </c>
      <c r="H69" s="101">
        <f t="shared" ref="H69:H72" si="25">E69/B69</f>
        <v>1</v>
      </c>
    </row>
    <row r="70">
      <c r="A70" s="105" t="s">
        <v>70</v>
      </c>
      <c r="B70" s="106">
        <v>500.0</v>
      </c>
      <c r="C70" s="107" t="s">
        <v>85</v>
      </c>
      <c r="D70" s="106" t="s">
        <v>85</v>
      </c>
      <c r="E70" s="106">
        <v>432.0</v>
      </c>
      <c r="F70" s="107" t="s">
        <v>85</v>
      </c>
      <c r="G70" s="106" t="s">
        <v>85</v>
      </c>
      <c r="H70" s="101">
        <f t="shared" si="25"/>
        <v>0.864</v>
      </c>
    </row>
    <row r="71">
      <c r="A71" s="105" t="s">
        <v>71</v>
      </c>
      <c r="B71" s="124">
        <f>C71*D71</f>
        <v>361.46</v>
      </c>
      <c r="C71" s="107">
        <v>62.0</v>
      </c>
      <c r="D71" s="106">
        <v>5.83</v>
      </c>
      <c r="E71" s="124">
        <f>F71*G71</f>
        <v>361.46</v>
      </c>
      <c r="F71" s="107">
        <v>62.0</v>
      </c>
      <c r="G71" s="106">
        <v>5.83</v>
      </c>
      <c r="H71" s="101">
        <f t="shared" si="25"/>
        <v>1</v>
      </c>
    </row>
    <row r="72">
      <c r="A72" s="105" t="s">
        <v>72</v>
      </c>
      <c r="B72" s="124">
        <f>D72*C72</f>
        <v>45.24</v>
      </c>
      <c r="C72" s="107">
        <v>52.0</v>
      </c>
      <c r="D72" s="106">
        <v>0.87</v>
      </c>
      <c r="E72" s="124">
        <f>G72*F72</f>
        <v>45.24</v>
      </c>
      <c r="F72" s="107">
        <v>52.0</v>
      </c>
      <c r="G72" s="106">
        <v>0.87</v>
      </c>
      <c r="H72" s="101">
        <f t="shared" si="25"/>
        <v>1</v>
      </c>
    </row>
    <row r="73">
      <c r="A73" s="109" t="s">
        <v>21</v>
      </c>
      <c r="B73" s="110"/>
      <c r="C73" s="111"/>
      <c r="D73" s="110"/>
      <c r="E73" s="111"/>
      <c r="F73" s="111"/>
      <c r="G73" s="111"/>
      <c r="H73" s="103"/>
    </row>
    <row r="74">
      <c r="A74" s="97" t="s">
        <v>22</v>
      </c>
      <c r="B74" s="98">
        <f>sum(B69:B73)</f>
        <v>1139.82</v>
      </c>
      <c r="C74" s="99"/>
      <c r="D74" s="98"/>
      <c r="E74" s="98">
        <f t="shared" ref="E74:G74" si="26">sum(E69:E73)</f>
        <v>1071.82</v>
      </c>
      <c r="F74" s="99">
        <f t="shared" si="26"/>
        <v>176</v>
      </c>
      <c r="G74" s="98">
        <f t="shared" si="26"/>
        <v>10.46</v>
      </c>
      <c r="H74" s="120">
        <f>E74/B74</f>
        <v>0.9403414574</v>
      </c>
    </row>
    <row r="75">
      <c r="A75" s="86" t="s">
        <v>73</v>
      </c>
      <c r="B75" s="23"/>
      <c r="C75" s="23"/>
      <c r="D75" s="23"/>
      <c r="E75" s="23"/>
      <c r="F75" s="23"/>
      <c r="G75" s="23"/>
      <c r="H75" s="2"/>
    </row>
    <row r="76">
      <c r="A76" s="105" t="s">
        <v>74</v>
      </c>
      <c r="B76" s="106">
        <v>500.0</v>
      </c>
      <c r="C76" s="107" t="s">
        <v>85</v>
      </c>
      <c r="D76" s="107" t="s">
        <v>85</v>
      </c>
      <c r="E76" s="106">
        <v>600.0</v>
      </c>
      <c r="F76" s="107" t="s">
        <v>85</v>
      </c>
      <c r="G76" s="107" t="s">
        <v>85</v>
      </c>
      <c r="H76" s="101">
        <f t="shared" ref="H76:H82" si="27">E76/B76</f>
        <v>1.2</v>
      </c>
    </row>
    <row r="77">
      <c r="A77" s="105" t="s">
        <v>75</v>
      </c>
      <c r="B77" s="106">
        <v>1000.0</v>
      </c>
      <c r="C77" s="107" t="s">
        <v>85</v>
      </c>
      <c r="D77" s="107" t="s">
        <v>85</v>
      </c>
      <c r="E77" s="106">
        <v>750.0</v>
      </c>
      <c r="F77" s="107" t="s">
        <v>85</v>
      </c>
      <c r="G77" s="107" t="s">
        <v>85</v>
      </c>
      <c r="H77" s="101">
        <f t="shared" si="27"/>
        <v>0.75</v>
      </c>
    </row>
    <row r="78">
      <c r="A78" s="105" t="s">
        <v>76</v>
      </c>
      <c r="B78" s="106">
        <v>250.0</v>
      </c>
      <c r="C78" s="107" t="s">
        <v>85</v>
      </c>
      <c r="D78" s="107" t="s">
        <v>85</v>
      </c>
      <c r="E78" s="106">
        <v>298.1</v>
      </c>
      <c r="F78" s="107" t="s">
        <v>85</v>
      </c>
      <c r="G78" s="107" t="s">
        <v>85</v>
      </c>
      <c r="H78" s="101">
        <f t="shared" si="27"/>
        <v>1.1924</v>
      </c>
    </row>
    <row r="79">
      <c r="A79" s="105" t="s">
        <v>77</v>
      </c>
      <c r="B79" s="106">
        <v>100.0</v>
      </c>
      <c r="C79" s="107" t="s">
        <v>85</v>
      </c>
      <c r="D79" s="107" t="s">
        <v>85</v>
      </c>
      <c r="E79" s="106">
        <v>97.46</v>
      </c>
      <c r="F79" s="107" t="s">
        <v>85</v>
      </c>
      <c r="G79" s="107" t="s">
        <v>85</v>
      </c>
      <c r="H79" s="101">
        <f t="shared" si="27"/>
        <v>0.9746</v>
      </c>
    </row>
    <row r="80">
      <c r="A80" s="105" t="s">
        <v>78</v>
      </c>
      <c r="B80" s="106">
        <v>2500.0</v>
      </c>
      <c r="C80" s="107" t="s">
        <v>85</v>
      </c>
      <c r="D80" s="107" t="s">
        <v>85</v>
      </c>
      <c r="E80" s="106">
        <v>1500.0</v>
      </c>
      <c r="F80" s="107" t="s">
        <v>85</v>
      </c>
      <c r="G80" s="107" t="s">
        <v>85</v>
      </c>
      <c r="H80" s="101">
        <f t="shared" si="27"/>
        <v>0.6</v>
      </c>
    </row>
    <row r="81">
      <c r="A81" s="105" t="s">
        <v>79</v>
      </c>
      <c r="B81" s="106">
        <v>2500.0</v>
      </c>
      <c r="C81" s="107" t="s">
        <v>85</v>
      </c>
      <c r="D81" s="107" t="s">
        <v>85</v>
      </c>
      <c r="E81" s="106">
        <v>2500.0</v>
      </c>
      <c r="F81" s="107" t="s">
        <v>85</v>
      </c>
      <c r="G81" s="107" t="s">
        <v>85</v>
      </c>
      <c r="H81" s="101">
        <f t="shared" si="27"/>
        <v>1</v>
      </c>
    </row>
    <row r="82">
      <c r="A82" s="105" t="s">
        <v>80</v>
      </c>
      <c r="B82" s="106">
        <v>2500.0</v>
      </c>
      <c r="C82" s="107" t="s">
        <v>85</v>
      </c>
      <c r="D82" s="107" t="s">
        <v>85</v>
      </c>
      <c r="E82" s="106">
        <v>2500.0</v>
      </c>
      <c r="F82" s="107" t="s">
        <v>85</v>
      </c>
      <c r="G82" s="107" t="s">
        <v>85</v>
      </c>
      <c r="H82" s="101">
        <f t="shared" si="27"/>
        <v>1</v>
      </c>
    </row>
    <row r="83">
      <c r="A83" s="109" t="s">
        <v>21</v>
      </c>
      <c r="B83" s="110"/>
      <c r="C83" s="111"/>
      <c r="D83" s="111"/>
      <c r="E83" s="110"/>
      <c r="F83" s="111"/>
      <c r="G83" s="111"/>
      <c r="H83" s="103"/>
    </row>
    <row r="84">
      <c r="A84" s="97" t="s">
        <v>22</v>
      </c>
      <c r="B84" s="98">
        <f>sum(B76:B83)</f>
        <v>9350</v>
      </c>
      <c r="C84" s="99"/>
      <c r="D84" s="98"/>
      <c r="E84" s="98">
        <f>sum(E76:E83)</f>
        <v>8245.56</v>
      </c>
      <c r="F84" s="99"/>
      <c r="G84" s="98"/>
      <c r="H84" s="120">
        <f>E84/B84</f>
        <v>0.8818780749</v>
      </c>
    </row>
    <row r="85">
      <c r="A85" s="86" t="s">
        <v>81</v>
      </c>
      <c r="B85" s="23"/>
      <c r="C85" s="23"/>
      <c r="D85" s="23"/>
      <c r="E85" s="23"/>
      <c r="F85" s="23"/>
      <c r="G85" s="23"/>
      <c r="H85" s="2"/>
    </row>
    <row r="86">
      <c r="A86" s="105"/>
      <c r="B86" s="125">
        <v>0.0</v>
      </c>
      <c r="C86" s="107" t="s">
        <v>85</v>
      </c>
      <c r="D86" s="107" t="s">
        <v>85</v>
      </c>
      <c r="E86" s="106">
        <v>0.0</v>
      </c>
      <c r="F86" s="107" t="s">
        <v>85</v>
      </c>
      <c r="G86" s="107" t="s">
        <v>85</v>
      </c>
      <c r="H86" s="101" t="str">
        <f t="shared" ref="H86:H88" si="28">B86/E86</f>
        <v>#DIV/0!</v>
      </c>
    </row>
    <row r="87">
      <c r="A87" s="105"/>
      <c r="B87" s="108">
        <v>0.0</v>
      </c>
      <c r="C87" s="107" t="s">
        <v>85</v>
      </c>
      <c r="D87" s="107" t="s">
        <v>85</v>
      </c>
      <c r="E87" s="106">
        <v>0.0</v>
      </c>
      <c r="F87" s="107" t="s">
        <v>85</v>
      </c>
      <c r="G87" s="107" t="s">
        <v>85</v>
      </c>
      <c r="H87" s="101" t="str">
        <f t="shared" si="28"/>
        <v>#DIV/0!</v>
      </c>
    </row>
    <row r="88">
      <c r="A88" s="105"/>
      <c r="B88" s="108">
        <v>0.0</v>
      </c>
      <c r="C88" s="107" t="s">
        <v>85</v>
      </c>
      <c r="D88" s="107" t="s">
        <v>85</v>
      </c>
      <c r="E88" s="106">
        <v>0.0</v>
      </c>
      <c r="F88" s="107" t="s">
        <v>85</v>
      </c>
      <c r="G88" s="107" t="s">
        <v>85</v>
      </c>
      <c r="H88" s="101" t="str">
        <f t="shared" si="28"/>
        <v>#DIV/0!</v>
      </c>
    </row>
    <row r="89">
      <c r="A89" s="109"/>
      <c r="B89" s="113"/>
      <c r="C89" s="113"/>
      <c r="D89" s="113"/>
      <c r="E89" s="112"/>
      <c r="F89" s="113"/>
      <c r="G89" s="113"/>
      <c r="H89" s="101"/>
    </row>
    <row r="90">
      <c r="A90" s="97" t="s">
        <v>22</v>
      </c>
      <c r="B90" s="98">
        <f>sum(B86:B89)</f>
        <v>0</v>
      </c>
      <c r="C90" s="99"/>
      <c r="D90" s="98"/>
      <c r="E90" s="98">
        <f>sum(E86:E89)</f>
        <v>0</v>
      </c>
      <c r="F90" s="99"/>
      <c r="G90" s="98"/>
      <c r="H90" s="120" t="str">
        <f>E90/B90</f>
        <v>#DIV/0!</v>
      </c>
    </row>
    <row r="91">
      <c r="E91" s="126"/>
      <c r="F91" s="23"/>
      <c r="G91" s="2"/>
      <c r="H91" s="101"/>
    </row>
    <row r="92">
      <c r="A92" s="127" t="s">
        <v>82</v>
      </c>
      <c r="B92" s="128">
        <f>sum(B13+B18+B24+B37+B43+B50+B55+B61+B67+B74+B84+B90)</f>
        <v>176436.78</v>
      </c>
      <c r="C92" s="129"/>
      <c r="D92" s="128">
        <f>B92/52</f>
        <v>3393.015</v>
      </c>
      <c r="E92" s="128">
        <f>sum(E13+E18+E24+E37+E43+E50+E55+E61+E67+E74+E84+E90)</f>
        <v>162342.36</v>
      </c>
      <c r="F92" s="129"/>
      <c r="G92" s="128">
        <f>E92/46</f>
        <v>3529.181739</v>
      </c>
      <c r="H92" s="130">
        <f>E92/B92</f>
        <v>0.9201163159</v>
      </c>
    </row>
    <row r="93">
      <c r="H93" s="131"/>
    </row>
    <row r="94">
      <c r="H94" s="131"/>
    </row>
    <row r="95">
      <c r="H95" s="131"/>
    </row>
    <row r="96">
      <c r="H96" s="131"/>
    </row>
    <row r="97">
      <c r="H97" s="131"/>
    </row>
    <row r="98">
      <c r="H98" s="131"/>
    </row>
    <row r="99">
      <c r="H99" s="131"/>
    </row>
    <row r="100">
      <c r="H100" s="131"/>
    </row>
    <row r="101">
      <c r="H101" s="131"/>
    </row>
    <row r="102">
      <c r="H102" s="131"/>
    </row>
    <row r="103">
      <c r="H103" s="131"/>
    </row>
    <row r="104">
      <c r="H104" s="131"/>
    </row>
    <row r="105">
      <c r="H105" s="131"/>
    </row>
    <row r="106">
      <c r="H106" s="131"/>
    </row>
    <row r="107">
      <c r="H107" s="131"/>
    </row>
    <row r="108">
      <c r="H108" s="131"/>
    </row>
    <row r="109">
      <c r="H109" s="131"/>
    </row>
    <row r="110">
      <c r="H110" s="131"/>
    </row>
    <row r="111">
      <c r="H111" s="131"/>
    </row>
    <row r="112">
      <c r="H112" s="131"/>
    </row>
    <row r="113">
      <c r="H113" s="131"/>
    </row>
    <row r="114">
      <c r="H114" s="131"/>
    </row>
    <row r="115">
      <c r="H115" s="131"/>
    </row>
    <row r="116">
      <c r="H116" s="131"/>
    </row>
    <row r="117">
      <c r="H117" s="131"/>
    </row>
    <row r="118">
      <c r="H118" s="131"/>
    </row>
    <row r="119">
      <c r="H119" s="131"/>
    </row>
    <row r="120">
      <c r="H120" s="131"/>
    </row>
    <row r="121">
      <c r="H121" s="131"/>
    </row>
    <row r="122">
      <c r="H122" s="131"/>
    </row>
    <row r="123">
      <c r="H123" s="131"/>
    </row>
    <row r="124">
      <c r="H124" s="131"/>
    </row>
    <row r="125">
      <c r="H125" s="131"/>
    </row>
    <row r="126">
      <c r="H126" s="131"/>
    </row>
    <row r="127">
      <c r="H127" s="131"/>
    </row>
    <row r="128">
      <c r="H128" s="131"/>
    </row>
    <row r="129">
      <c r="H129" s="131"/>
    </row>
    <row r="130">
      <c r="H130" s="131"/>
    </row>
    <row r="131">
      <c r="H131" s="131"/>
    </row>
    <row r="132">
      <c r="H132" s="131"/>
    </row>
    <row r="133">
      <c r="H133" s="131"/>
    </row>
    <row r="134">
      <c r="H134" s="131"/>
    </row>
    <row r="135">
      <c r="H135" s="131"/>
    </row>
    <row r="136">
      <c r="H136" s="131"/>
    </row>
    <row r="137">
      <c r="H137" s="131"/>
    </row>
    <row r="138">
      <c r="H138" s="131"/>
    </row>
    <row r="139">
      <c r="H139" s="131"/>
    </row>
    <row r="140">
      <c r="H140" s="131"/>
    </row>
    <row r="141">
      <c r="H141" s="131"/>
    </row>
    <row r="142">
      <c r="H142" s="131"/>
    </row>
    <row r="143">
      <c r="H143" s="131"/>
    </row>
    <row r="144">
      <c r="H144" s="131"/>
    </row>
    <row r="145">
      <c r="H145" s="131"/>
    </row>
    <row r="146">
      <c r="H146" s="131"/>
    </row>
    <row r="147">
      <c r="H147" s="131"/>
    </row>
    <row r="148">
      <c r="H148" s="131"/>
    </row>
    <row r="149">
      <c r="H149" s="131"/>
    </row>
    <row r="150">
      <c r="H150" s="131"/>
    </row>
    <row r="151">
      <c r="H151" s="131"/>
    </row>
    <row r="152">
      <c r="H152" s="131"/>
    </row>
    <row r="153">
      <c r="H153" s="131"/>
    </row>
    <row r="154">
      <c r="H154" s="131"/>
    </row>
    <row r="155">
      <c r="H155" s="131"/>
    </row>
    <row r="156">
      <c r="H156" s="131"/>
    </row>
    <row r="157">
      <c r="H157" s="131"/>
    </row>
    <row r="158">
      <c r="H158" s="131"/>
    </row>
    <row r="159">
      <c r="H159" s="131"/>
    </row>
    <row r="160">
      <c r="H160" s="131"/>
    </row>
    <row r="161">
      <c r="H161" s="131"/>
    </row>
    <row r="162">
      <c r="H162" s="131"/>
    </row>
    <row r="163">
      <c r="H163" s="131"/>
    </row>
    <row r="164">
      <c r="H164" s="131"/>
    </row>
    <row r="165">
      <c r="H165" s="131"/>
    </row>
    <row r="166">
      <c r="H166" s="131"/>
    </row>
    <row r="167">
      <c r="H167" s="131"/>
    </row>
    <row r="168">
      <c r="H168" s="131"/>
    </row>
    <row r="169">
      <c r="H169" s="131"/>
    </row>
    <row r="170">
      <c r="H170" s="131"/>
    </row>
    <row r="171">
      <c r="H171" s="131"/>
    </row>
    <row r="172">
      <c r="H172" s="131"/>
    </row>
    <row r="173">
      <c r="H173" s="131"/>
    </row>
    <row r="174">
      <c r="H174" s="131"/>
    </row>
    <row r="175">
      <c r="H175" s="131"/>
    </row>
    <row r="176">
      <c r="H176" s="131"/>
    </row>
    <row r="177">
      <c r="H177" s="131"/>
    </row>
    <row r="178">
      <c r="H178" s="131"/>
    </row>
    <row r="179">
      <c r="H179" s="131"/>
    </row>
    <row r="180">
      <c r="H180" s="131"/>
    </row>
    <row r="181">
      <c r="H181" s="131"/>
    </row>
    <row r="182">
      <c r="H182" s="131"/>
    </row>
    <row r="183">
      <c r="H183" s="131"/>
    </row>
    <row r="184">
      <c r="H184" s="131"/>
    </row>
    <row r="185">
      <c r="H185" s="131"/>
    </row>
    <row r="186">
      <c r="H186" s="131"/>
    </row>
    <row r="187">
      <c r="H187" s="131"/>
    </row>
    <row r="188">
      <c r="H188" s="131"/>
    </row>
    <row r="189">
      <c r="H189" s="131"/>
    </row>
    <row r="190">
      <c r="H190" s="131"/>
    </row>
    <row r="191">
      <c r="H191" s="131"/>
    </row>
    <row r="192">
      <c r="H192" s="131"/>
    </row>
    <row r="193">
      <c r="H193" s="131"/>
    </row>
    <row r="194">
      <c r="H194" s="131"/>
    </row>
    <row r="195">
      <c r="H195" s="131"/>
    </row>
    <row r="196">
      <c r="H196" s="131"/>
    </row>
    <row r="197">
      <c r="H197" s="131"/>
    </row>
    <row r="198">
      <c r="H198" s="131"/>
    </row>
    <row r="199">
      <c r="H199" s="131"/>
    </row>
    <row r="200">
      <c r="H200" s="131"/>
    </row>
    <row r="201">
      <c r="H201" s="131"/>
    </row>
    <row r="202">
      <c r="H202" s="131"/>
    </row>
    <row r="203">
      <c r="H203" s="131"/>
    </row>
    <row r="204">
      <c r="H204" s="131"/>
    </row>
    <row r="205">
      <c r="H205" s="131"/>
    </row>
    <row r="206">
      <c r="H206" s="131"/>
    </row>
    <row r="207">
      <c r="H207" s="131"/>
    </row>
    <row r="208">
      <c r="H208" s="131"/>
    </row>
    <row r="209">
      <c r="H209" s="131"/>
    </row>
    <row r="210">
      <c r="H210" s="131"/>
    </row>
    <row r="211">
      <c r="H211" s="131"/>
    </row>
    <row r="212">
      <c r="H212" s="131"/>
    </row>
    <row r="213">
      <c r="H213" s="131"/>
    </row>
    <row r="214">
      <c r="H214" s="131"/>
    </row>
    <row r="215">
      <c r="H215" s="131"/>
    </row>
    <row r="216">
      <c r="H216" s="131"/>
    </row>
    <row r="217">
      <c r="H217" s="131"/>
    </row>
    <row r="218">
      <c r="H218" s="131"/>
    </row>
    <row r="219">
      <c r="H219" s="131"/>
    </row>
    <row r="220">
      <c r="H220" s="131"/>
    </row>
    <row r="221">
      <c r="H221" s="131"/>
    </row>
    <row r="222">
      <c r="H222" s="131"/>
    </row>
    <row r="223">
      <c r="H223" s="131"/>
    </row>
    <row r="224">
      <c r="H224" s="131"/>
    </row>
    <row r="225">
      <c r="H225" s="131"/>
    </row>
    <row r="226">
      <c r="H226" s="131"/>
    </row>
    <row r="227">
      <c r="H227" s="131"/>
    </row>
    <row r="228">
      <c r="H228" s="131"/>
    </row>
    <row r="229">
      <c r="H229" s="131"/>
    </row>
    <row r="230">
      <c r="H230" s="131"/>
    </row>
    <row r="231">
      <c r="H231" s="131"/>
    </row>
    <row r="232">
      <c r="H232" s="131"/>
    </row>
    <row r="233">
      <c r="H233" s="131"/>
    </row>
    <row r="234">
      <c r="H234" s="131"/>
    </row>
    <row r="235">
      <c r="H235" s="131"/>
    </row>
    <row r="236">
      <c r="H236" s="131"/>
    </row>
    <row r="237">
      <c r="H237" s="131"/>
    </row>
    <row r="238">
      <c r="H238" s="131"/>
    </row>
    <row r="239">
      <c r="H239" s="131"/>
    </row>
    <row r="240">
      <c r="H240" s="131"/>
    </row>
    <row r="241">
      <c r="H241" s="131"/>
    </row>
    <row r="242">
      <c r="H242" s="131"/>
    </row>
    <row r="243">
      <c r="H243" s="131"/>
    </row>
    <row r="244">
      <c r="H244" s="131"/>
    </row>
    <row r="245">
      <c r="H245" s="131"/>
    </row>
    <row r="246">
      <c r="H246" s="131"/>
    </row>
    <row r="247">
      <c r="H247" s="131"/>
    </row>
    <row r="248">
      <c r="H248" s="131"/>
    </row>
    <row r="249">
      <c r="H249" s="131"/>
    </row>
    <row r="250">
      <c r="H250" s="131"/>
    </row>
    <row r="251">
      <c r="H251" s="131"/>
    </row>
    <row r="252">
      <c r="H252" s="131"/>
    </row>
    <row r="253">
      <c r="H253" s="131"/>
    </row>
    <row r="254">
      <c r="H254" s="131"/>
    </row>
    <row r="255">
      <c r="H255" s="131"/>
    </row>
    <row r="256">
      <c r="H256" s="131"/>
    </row>
    <row r="257">
      <c r="H257" s="131"/>
    </row>
    <row r="258">
      <c r="H258" s="131"/>
    </row>
    <row r="259">
      <c r="H259" s="131"/>
    </row>
    <row r="260">
      <c r="H260" s="131"/>
    </row>
    <row r="261">
      <c r="H261" s="131"/>
    </row>
    <row r="262">
      <c r="H262" s="131"/>
    </row>
    <row r="263">
      <c r="H263" s="131"/>
    </row>
    <row r="264">
      <c r="H264" s="131"/>
    </row>
    <row r="265">
      <c r="H265" s="131"/>
    </row>
    <row r="266">
      <c r="H266" s="131"/>
    </row>
    <row r="267">
      <c r="H267" s="131"/>
    </row>
    <row r="268">
      <c r="H268" s="131"/>
    </row>
    <row r="269">
      <c r="H269" s="131"/>
    </row>
    <row r="270">
      <c r="H270" s="131"/>
    </row>
    <row r="271">
      <c r="H271" s="131"/>
    </row>
    <row r="272">
      <c r="H272" s="131"/>
    </row>
    <row r="273">
      <c r="H273" s="131"/>
    </row>
    <row r="274">
      <c r="H274" s="131"/>
    </row>
    <row r="275">
      <c r="H275" s="131"/>
    </row>
    <row r="276">
      <c r="H276" s="131"/>
    </row>
    <row r="277">
      <c r="H277" s="131"/>
    </row>
    <row r="278">
      <c r="H278" s="131"/>
    </row>
    <row r="279">
      <c r="H279" s="131"/>
    </row>
    <row r="280">
      <c r="H280" s="131"/>
    </row>
    <row r="281">
      <c r="H281" s="131"/>
    </row>
    <row r="282">
      <c r="H282" s="131"/>
    </row>
    <row r="283">
      <c r="H283" s="131"/>
    </row>
    <row r="284">
      <c r="H284" s="131"/>
    </row>
    <row r="285">
      <c r="H285" s="131"/>
    </row>
    <row r="286">
      <c r="H286" s="131"/>
    </row>
    <row r="287">
      <c r="H287" s="131"/>
    </row>
    <row r="288">
      <c r="H288" s="131"/>
    </row>
    <row r="289">
      <c r="H289" s="131"/>
    </row>
    <row r="290">
      <c r="H290" s="131"/>
    </row>
    <row r="291">
      <c r="H291" s="131"/>
    </row>
    <row r="292">
      <c r="H292" s="131"/>
    </row>
    <row r="293">
      <c r="H293" s="131"/>
    </row>
    <row r="294">
      <c r="H294" s="131"/>
    </row>
    <row r="295">
      <c r="H295" s="131"/>
    </row>
    <row r="296">
      <c r="H296" s="131"/>
    </row>
    <row r="297">
      <c r="H297" s="131"/>
    </row>
    <row r="298">
      <c r="H298" s="131"/>
    </row>
    <row r="299">
      <c r="H299" s="131"/>
    </row>
    <row r="300">
      <c r="H300" s="131"/>
    </row>
    <row r="301">
      <c r="H301" s="131"/>
    </row>
    <row r="302">
      <c r="H302" s="131"/>
    </row>
    <row r="303">
      <c r="H303" s="131"/>
    </row>
    <row r="304">
      <c r="H304" s="131"/>
    </row>
    <row r="305">
      <c r="H305" s="131"/>
    </row>
    <row r="306">
      <c r="H306" s="131"/>
    </row>
    <row r="307">
      <c r="H307" s="131"/>
    </row>
    <row r="308">
      <c r="H308" s="131"/>
    </row>
    <row r="309">
      <c r="H309" s="131"/>
    </row>
    <row r="310">
      <c r="H310" s="131"/>
    </row>
    <row r="311">
      <c r="H311" s="131"/>
    </row>
    <row r="312">
      <c r="H312" s="131"/>
    </row>
    <row r="313">
      <c r="H313" s="131"/>
    </row>
    <row r="314">
      <c r="H314" s="131"/>
    </row>
    <row r="315">
      <c r="H315" s="131"/>
    </row>
    <row r="316">
      <c r="H316" s="131"/>
    </row>
    <row r="317">
      <c r="H317" s="131"/>
    </row>
    <row r="318">
      <c r="H318" s="131"/>
    </row>
    <row r="319">
      <c r="H319" s="131"/>
    </row>
    <row r="320">
      <c r="H320" s="131"/>
    </row>
    <row r="321">
      <c r="H321" s="131"/>
    </row>
    <row r="322">
      <c r="H322" s="131"/>
    </row>
    <row r="323">
      <c r="H323" s="131"/>
    </row>
    <row r="324">
      <c r="H324" s="131"/>
    </row>
    <row r="325">
      <c r="H325" s="131"/>
    </row>
    <row r="326">
      <c r="H326" s="131"/>
    </row>
    <row r="327">
      <c r="H327" s="131"/>
    </row>
    <row r="328">
      <c r="H328" s="131"/>
    </row>
    <row r="329">
      <c r="H329" s="131"/>
    </row>
    <row r="330">
      <c r="H330" s="131"/>
    </row>
    <row r="331">
      <c r="H331" s="131"/>
    </row>
    <row r="332">
      <c r="H332" s="131"/>
    </row>
    <row r="333">
      <c r="H333" s="131"/>
    </row>
    <row r="334">
      <c r="H334" s="131"/>
    </row>
    <row r="335">
      <c r="H335" s="131"/>
    </row>
    <row r="336">
      <c r="H336" s="131"/>
    </row>
    <row r="337">
      <c r="H337" s="131"/>
    </row>
    <row r="338">
      <c r="H338" s="131"/>
    </row>
    <row r="339">
      <c r="H339" s="131"/>
    </row>
    <row r="340">
      <c r="H340" s="131"/>
    </row>
    <row r="341">
      <c r="H341" s="131"/>
    </row>
    <row r="342">
      <c r="H342" s="131"/>
    </row>
    <row r="343">
      <c r="H343" s="131"/>
    </row>
    <row r="344">
      <c r="H344" s="131"/>
    </row>
    <row r="345">
      <c r="H345" s="131"/>
    </row>
    <row r="346">
      <c r="H346" s="131"/>
    </row>
    <row r="347">
      <c r="H347" s="131"/>
    </row>
    <row r="348">
      <c r="H348" s="131"/>
    </row>
    <row r="349">
      <c r="H349" s="131"/>
    </row>
    <row r="350">
      <c r="H350" s="131"/>
    </row>
    <row r="351">
      <c r="H351" s="131"/>
    </row>
    <row r="352">
      <c r="H352" s="131"/>
    </row>
    <row r="353">
      <c r="H353" s="131"/>
    </row>
    <row r="354">
      <c r="H354" s="131"/>
    </row>
    <row r="355">
      <c r="H355" s="131"/>
    </row>
    <row r="356">
      <c r="H356" s="131"/>
    </row>
    <row r="357">
      <c r="H357" s="131"/>
    </row>
    <row r="358">
      <c r="H358" s="131"/>
    </row>
    <row r="359">
      <c r="H359" s="131"/>
    </row>
    <row r="360">
      <c r="H360" s="131"/>
    </row>
    <row r="361">
      <c r="H361" s="131"/>
    </row>
    <row r="362">
      <c r="H362" s="131"/>
    </row>
    <row r="363">
      <c r="H363" s="131"/>
    </row>
    <row r="364">
      <c r="H364" s="131"/>
    </row>
    <row r="365">
      <c r="H365" s="131"/>
    </row>
    <row r="366">
      <c r="H366" s="131"/>
    </row>
    <row r="367">
      <c r="H367" s="131"/>
    </row>
    <row r="368">
      <c r="H368" s="131"/>
    </row>
    <row r="369">
      <c r="H369" s="131"/>
    </row>
    <row r="370">
      <c r="H370" s="131"/>
    </row>
    <row r="371">
      <c r="H371" s="131"/>
    </row>
    <row r="372">
      <c r="H372" s="131"/>
    </row>
    <row r="373">
      <c r="H373" s="131"/>
    </row>
    <row r="374">
      <c r="H374" s="131"/>
    </row>
    <row r="375">
      <c r="H375" s="131"/>
    </row>
    <row r="376">
      <c r="H376" s="131"/>
    </row>
    <row r="377">
      <c r="H377" s="131"/>
    </row>
    <row r="378">
      <c r="H378" s="131"/>
    </row>
    <row r="379">
      <c r="H379" s="131"/>
    </row>
    <row r="380">
      <c r="H380" s="131"/>
    </row>
    <row r="381">
      <c r="H381" s="131"/>
    </row>
    <row r="382">
      <c r="H382" s="131"/>
    </row>
    <row r="383">
      <c r="H383" s="131"/>
    </row>
    <row r="384">
      <c r="H384" s="131"/>
    </row>
    <row r="385">
      <c r="H385" s="131"/>
    </row>
    <row r="386">
      <c r="H386" s="131"/>
    </row>
    <row r="387">
      <c r="H387" s="131"/>
    </row>
    <row r="388">
      <c r="H388" s="131"/>
    </row>
    <row r="389">
      <c r="H389" s="131"/>
    </row>
    <row r="390">
      <c r="H390" s="131"/>
    </row>
    <row r="391">
      <c r="H391" s="131"/>
    </row>
    <row r="392">
      <c r="H392" s="131"/>
    </row>
    <row r="393">
      <c r="H393" s="131"/>
    </row>
    <row r="394">
      <c r="H394" s="131"/>
    </row>
    <row r="395">
      <c r="H395" s="131"/>
    </row>
    <row r="396">
      <c r="H396" s="131"/>
    </row>
    <row r="397">
      <c r="H397" s="131"/>
    </row>
    <row r="398">
      <c r="H398" s="131"/>
    </row>
    <row r="399">
      <c r="H399" s="131"/>
    </row>
    <row r="400">
      <c r="H400" s="131"/>
    </row>
    <row r="401">
      <c r="H401" s="131"/>
    </row>
    <row r="402">
      <c r="H402" s="131"/>
    </row>
    <row r="403">
      <c r="H403" s="131"/>
    </row>
    <row r="404">
      <c r="H404" s="131"/>
    </row>
    <row r="405">
      <c r="H405" s="131"/>
    </row>
    <row r="406">
      <c r="H406" s="131"/>
    </row>
    <row r="407">
      <c r="H407" s="131"/>
    </row>
    <row r="408">
      <c r="H408" s="131"/>
    </row>
    <row r="409">
      <c r="H409" s="131"/>
    </row>
    <row r="410">
      <c r="H410" s="131"/>
    </row>
    <row r="411">
      <c r="H411" s="131"/>
    </row>
    <row r="412">
      <c r="H412" s="131"/>
    </row>
    <row r="413">
      <c r="H413" s="131"/>
    </row>
    <row r="414">
      <c r="H414" s="131"/>
    </row>
    <row r="415">
      <c r="H415" s="131"/>
    </row>
    <row r="416">
      <c r="H416" s="131"/>
    </row>
    <row r="417">
      <c r="H417" s="131"/>
    </row>
    <row r="418">
      <c r="H418" s="131"/>
    </row>
    <row r="419">
      <c r="H419" s="131"/>
    </row>
    <row r="420">
      <c r="H420" s="131"/>
    </row>
    <row r="421">
      <c r="H421" s="131"/>
    </row>
    <row r="422">
      <c r="H422" s="131"/>
    </row>
    <row r="423">
      <c r="H423" s="131"/>
    </row>
    <row r="424">
      <c r="H424" s="131"/>
    </row>
    <row r="425">
      <c r="H425" s="131"/>
    </row>
    <row r="426">
      <c r="H426" s="131"/>
    </row>
    <row r="427">
      <c r="H427" s="131"/>
    </row>
    <row r="428">
      <c r="H428" s="131"/>
    </row>
    <row r="429">
      <c r="H429" s="131"/>
    </row>
    <row r="430">
      <c r="H430" s="131"/>
    </row>
    <row r="431">
      <c r="H431" s="131"/>
    </row>
    <row r="432">
      <c r="H432" s="131"/>
    </row>
    <row r="433">
      <c r="H433" s="131"/>
    </row>
    <row r="434">
      <c r="H434" s="131"/>
    </row>
    <row r="435">
      <c r="H435" s="131"/>
    </row>
    <row r="436">
      <c r="H436" s="131"/>
    </row>
    <row r="437">
      <c r="H437" s="131"/>
    </row>
    <row r="438">
      <c r="H438" s="131"/>
    </row>
    <row r="439">
      <c r="H439" s="131"/>
    </row>
    <row r="440">
      <c r="H440" s="131"/>
    </row>
    <row r="441">
      <c r="H441" s="131"/>
    </row>
    <row r="442">
      <c r="H442" s="131"/>
    </row>
    <row r="443">
      <c r="H443" s="131"/>
    </row>
    <row r="444">
      <c r="H444" s="131"/>
    </row>
    <row r="445">
      <c r="H445" s="131"/>
    </row>
    <row r="446">
      <c r="H446" s="131"/>
    </row>
    <row r="447">
      <c r="H447" s="131"/>
    </row>
    <row r="448">
      <c r="H448" s="131"/>
    </row>
    <row r="449">
      <c r="H449" s="131"/>
    </row>
    <row r="450">
      <c r="H450" s="131"/>
    </row>
    <row r="451">
      <c r="H451" s="131"/>
    </row>
    <row r="452">
      <c r="H452" s="131"/>
    </row>
    <row r="453">
      <c r="H453" s="131"/>
    </row>
    <row r="454">
      <c r="H454" s="131"/>
    </row>
    <row r="455">
      <c r="H455" s="131"/>
    </row>
    <row r="456">
      <c r="H456" s="131"/>
    </row>
    <row r="457">
      <c r="H457" s="131"/>
    </row>
    <row r="458">
      <c r="H458" s="131"/>
    </row>
    <row r="459">
      <c r="H459" s="131"/>
    </row>
    <row r="460">
      <c r="H460" s="131"/>
    </row>
    <row r="461">
      <c r="H461" s="131"/>
    </row>
    <row r="462">
      <c r="H462" s="131"/>
    </row>
    <row r="463">
      <c r="H463" s="131"/>
    </row>
    <row r="464">
      <c r="H464" s="131"/>
    </row>
    <row r="465">
      <c r="H465" s="131"/>
    </row>
    <row r="466">
      <c r="H466" s="131"/>
    </row>
    <row r="467">
      <c r="H467" s="131"/>
    </row>
    <row r="468">
      <c r="H468" s="131"/>
    </row>
    <row r="469">
      <c r="H469" s="131"/>
    </row>
    <row r="470">
      <c r="H470" s="131"/>
    </row>
    <row r="471">
      <c r="H471" s="131"/>
    </row>
    <row r="472">
      <c r="H472" s="131"/>
    </row>
    <row r="473">
      <c r="H473" s="131"/>
    </row>
    <row r="474">
      <c r="H474" s="131"/>
    </row>
    <row r="475">
      <c r="H475" s="131"/>
    </row>
    <row r="476">
      <c r="H476" s="131"/>
    </row>
    <row r="477">
      <c r="H477" s="131"/>
    </row>
    <row r="478">
      <c r="H478" s="131"/>
    </row>
    <row r="479">
      <c r="H479" s="131"/>
    </row>
    <row r="480">
      <c r="H480" s="131"/>
    </row>
    <row r="481">
      <c r="H481" s="131"/>
    </row>
    <row r="482">
      <c r="H482" s="131"/>
    </row>
    <row r="483">
      <c r="H483" s="131"/>
    </row>
    <row r="484">
      <c r="H484" s="131"/>
    </row>
    <row r="485">
      <c r="H485" s="131"/>
    </row>
    <row r="486">
      <c r="H486" s="131"/>
    </row>
    <row r="487">
      <c r="H487" s="131"/>
    </row>
    <row r="488">
      <c r="H488" s="131"/>
    </row>
    <row r="489">
      <c r="H489" s="131"/>
    </row>
    <row r="490">
      <c r="H490" s="131"/>
    </row>
    <row r="491">
      <c r="H491" s="131"/>
    </row>
    <row r="492">
      <c r="H492" s="131"/>
    </row>
    <row r="493">
      <c r="H493" s="131"/>
    </row>
    <row r="494">
      <c r="H494" s="131"/>
    </row>
    <row r="495">
      <c r="H495" s="131"/>
    </row>
    <row r="496">
      <c r="H496" s="131"/>
    </row>
    <row r="497">
      <c r="H497" s="131"/>
    </row>
    <row r="498">
      <c r="H498" s="131"/>
    </row>
    <row r="499">
      <c r="H499" s="131"/>
    </row>
    <row r="500">
      <c r="H500" s="131"/>
    </row>
    <row r="501">
      <c r="H501" s="131"/>
    </row>
    <row r="502">
      <c r="H502" s="131"/>
    </row>
    <row r="503">
      <c r="H503" s="131"/>
    </row>
    <row r="504">
      <c r="H504" s="131"/>
    </row>
    <row r="505">
      <c r="H505" s="131"/>
    </row>
    <row r="506">
      <c r="H506" s="131"/>
    </row>
    <row r="507">
      <c r="H507" s="131"/>
    </row>
    <row r="508">
      <c r="H508" s="131"/>
    </row>
    <row r="509">
      <c r="H509" s="131"/>
    </row>
    <row r="510">
      <c r="H510" s="131"/>
    </row>
    <row r="511">
      <c r="H511" s="131"/>
    </row>
    <row r="512">
      <c r="H512" s="131"/>
    </row>
    <row r="513">
      <c r="H513" s="131"/>
    </row>
    <row r="514">
      <c r="H514" s="131"/>
    </row>
    <row r="515">
      <c r="H515" s="131"/>
    </row>
    <row r="516">
      <c r="H516" s="131"/>
    </row>
    <row r="517">
      <c r="H517" s="131"/>
    </row>
    <row r="518">
      <c r="H518" s="131"/>
    </row>
    <row r="519">
      <c r="H519" s="131"/>
    </row>
    <row r="520">
      <c r="H520" s="131"/>
    </row>
    <row r="521">
      <c r="H521" s="131"/>
    </row>
    <row r="522">
      <c r="H522" s="131"/>
    </row>
    <row r="523">
      <c r="H523" s="131"/>
    </row>
    <row r="524">
      <c r="H524" s="131"/>
    </row>
    <row r="525">
      <c r="H525" s="131"/>
    </row>
    <row r="526">
      <c r="H526" s="131"/>
    </row>
    <row r="527">
      <c r="H527" s="131"/>
    </row>
    <row r="528">
      <c r="H528" s="131"/>
    </row>
    <row r="529">
      <c r="H529" s="131"/>
    </row>
    <row r="530">
      <c r="H530" s="131"/>
    </row>
    <row r="531">
      <c r="H531" s="131"/>
    </row>
    <row r="532">
      <c r="H532" s="131"/>
    </row>
    <row r="533">
      <c r="H533" s="131"/>
    </row>
    <row r="534">
      <c r="H534" s="131"/>
    </row>
    <row r="535">
      <c r="H535" s="131"/>
    </row>
    <row r="536">
      <c r="H536" s="131"/>
    </row>
    <row r="537">
      <c r="H537" s="131"/>
    </row>
    <row r="538">
      <c r="H538" s="131"/>
    </row>
    <row r="539">
      <c r="H539" s="131"/>
    </row>
    <row r="540">
      <c r="H540" s="131"/>
    </row>
    <row r="541">
      <c r="H541" s="131"/>
    </row>
    <row r="542">
      <c r="H542" s="131"/>
    </row>
    <row r="543">
      <c r="H543" s="131"/>
    </row>
    <row r="544">
      <c r="H544" s="131"/>
    </row>
    <row r="545">
      <c r="H545" s="131"/>
    </row>
    <row r="546">
      <c r="H546" s="131"/>
    </row>
    <row r="547">
      <c r="H547" s="131"/>
    </row>
    <row r="548">
      <c r="H548" s="131"/>
    </row>
    <row r="549">
      <c r="H549" s="131"/>
    </row>
    <row r="550">
      <c r="H550" s="131"/>
    </row>
    <row r="551">
      <c r="H551" s="131"/>
    </row>
    <row r="552">
      <c r="H552" s="131"/>
    </row>
    <row r="553">
      <c r="H553" s="131"/>
    </row>
    <row r="554">
      <c r="H554" s="131"/>
    </row>
    <row r="555">
      <c r="H555" s="131"/>
    </row>
    <row r="556">
      <c r="H556" s="131"/>
    </row>
    <row r="557">
      <c r="H557" s="131"/>
    </row>
    <row r="558">
      <c r="H558" s="131"/>
    </row>
    <row r="559">
      <c r="H559" s="131"/>
    </row>
    <row r="560">
      <c r="H560" s="131"/>
    </row>
    <row r="561">
      <c r="H561" s="131"/>
    </row>
    <row r="562">
      <c r="H562" s="131"/>
    </row>
    <row r="563">
      <c r="H563" s="131"/>
    </row>
    <row r="564">
      <c r="H564" s="131"/>
    </row>
    <row r="565">
      <c r="H565" s="131"/>
    </row>
    <row r="566">
      <c r="H566" s="131"/>
    </row>
    <row r="567">
      <c r="H567" s="131"/>
    </row>
    <row r="568">
      <c r="H568" s="131"/>
    </row>
    <row r="569">
      <c r="H569" s="131"/>
    </row>
    <row r="570">
      <c r="H570" s="131"/>
    </row>
    <row r="571">
      <c r="H571" s="131"/>
    </row>
    <row r="572">
      <c r="H572" s="131"/>
    </row>
    <row r="573">
      <c r="H573" s="131"/>
    </row>
    <row r="574">
      <c r="H574" s="131"/>
    </row>
    <row r="575">
      <c r="H575" s="131"/>
    </row>
    <row r="576">
      <c r="H576" s="131"/>
    </row>
    <row r="577">
      <c r="H577" s="131"/>
    </row>
    <row r="578">
      <c r="H578" s="131"/>
    </row>
    <row r="579">
      <c r="H579" s="131"/>
    </row>
    <row r="580">
      <c r="H580" s="131"/>
    </row>
    <row r="581">
      <c r="H581" s="131"/>
    </row>
    <row r="582">
      <c r="H582" s="131"/>
    </row>
    <row r="583">
      <c r="H583" s="131"/>
    </row>
    <row r="584">
      <c r="H584" s="131"/>
    </row>
    <row r="585">
      <c r="H585" s="131"/>
    </row>
    <row r="586">
      <c r="H586" s="131"/>
    </row>
    <row r="587">
      <c r="H587" s="131"/>
    </row>
    <row r="588">
      <c r="H588" s="131"/>
    </row>
    <row r="589">
      <c r="H589" s="131"/>
    </row>
    <row r="590">
      <c r="H590" s="131"/>
    </row>
    <row r="591">
      <c r="H591" s="131"/>
    </row>
    <row r="592">
      <c r="H592" s="131"/>
    </row>
    <row r="593">
      <c r="H593" s="131"/>
    </row>
    <row r="594">
      <c r="H594" s="131"/>
    </row>
    <row r="595">
      <c r="H595" s="131"/>
    </row>
    <row r="596">
      <c r="H596" s="131"/>
    </row>
    <row r="597">
      <c r="H597" s="131"/>
    </row>
    <row r="598">
      <c r="H598" s="131"/>
    </row>
    <row r="599">
      <c r="H599" s="131"/>
    </row>
    <row r="600">
      <c r="H600" s="131"/>
    </row>
    <row r="601">
      <c r="H601" s="131"/>
    </row>
    <row r="602">
      <c r="H602" s="131"/>
    </row>
    <row r="603">
      <c r="H603" s="131"/>
    </row>
    <row r="604">
      <c r="H604" s="131"/>
    </row>
    <row r="605">
      <c r="H605" s="131"/>
    </row>
    <row r="606">
      <c r="H606" s="131"/>
    </row>
    <row r="607">
      <c r="H607" s="131"/>
    </row>
    <row r="608">
      <c r="H608" s="131"/>
    </row>
    <row r="609">
      <c r="H609" s="131"/>
    </row>
    <row r="610">
      <c r="H610" s="131"/>
    </row>
    <row r="611">
      <c r="H611" s="131"/>
    </row>
    <row r="612">
      <c r="H612" s="131"/>
    </row>
    <row r="613">
      <c r="H613" s="131"/>
    </row>
    <row r="614">
      <c r="H614" s="131"/>
    </row>
    <row r="615">
      <c r="H615" s="131"/>
    </row>
    <row r="616">
      <c r="H616" s="131"/>
    </row>
    <row r="617">
      <c r="H617" s="131"/>
    </row>
    <row r="618">
      <c r="H618" s="131"/>
    </row>
    <row r="619">
      <c r="H619" s="131"/>
    </row>
    <row r="620">
      <c r="H620" s="131"/>
    </row>
    <row r="621">
      <c r="H621" s="131"/>
    </row>
    <row r="622">
      <c r="H622" s="131"/>
    </row>
    <row r="623">
      <c r="H623" s="131"/>
    </row>
    <row r="624">
      <c r="H624" s="131"/>
    </row>
    <row r="625">
      <c r="H625" s="131"/>
    </row>
    <row r="626">
      <c r="H626" s="131"/>
    </row>
    <row r="627">
      <c r="H627" s="131"/>
    </row>
    <row r="628">
      <c r="H628" s="131"/>
    </row>
    <row r="629">
      <c r="H629" s="131"/>
    </row>
    <row r="630">
      <c r="H630" s="131"/>
    </row>
    <row r="631">
      <c r="H631" s="131"/>
    </row>
    <row r="632">
      <c r="H632" s="131"/>
    </row>
    <row r="633">
      <c r="H633" s="131"/>
    </row>
    <row r="634">
      <c r="H634" s="131"/>
    </row>
    <row r="635">
      <c r="H635" s="131"/>
    </row>
    <row r="636">
      <c r="H636" s="131"/>
    </row>
    <row r="637">
      <c r="H637" s="131"/>
    </row>
    <row r="638">
      <c r="H638" s="131"/>
    </row>
    <row r="639">
      <c r="H639" s="131"/>
    </row>
    <row r="640">
      <c r="H640" s="131"/>
    </row>
    <row r="641">
      <c r="H641" s="131"/>
    </row>
    <row r="642">
      <c r="H642" s="131"/>
    </row>
    <row r="643">
      <c r="H643" s="131"/>
    </row>
    <row r="644">
      <c r="H644" s="131"/>
    </row>
    <row r="645">
      <c r="H645" s="131"/>
    </row>
    <row r="646">
      <c r="H646" s="131"/>
    </row>
    <row r="647">
      <c r="H647" s="131"/>
    </row>
    <row r="648">
      <c r="H648" s="131"/>
    </row>
    <row r="649">
      <c r="H649" s="131"/>
    </row>
    <row r="650">
      <c r="H650" s="131"/>
    </row>
    <row r="651">
      <c r="H651" s="131"/>
    </row>
    <row r="652">
      <c r="H652" s="131"/>
    </row>
    <row r="653">
      <c r="H653" s="131"/>
    </row>
    <row r="654">
      <c r="H654" s="131"/>
    </row>
    <row r="655">
      <c r="H655" s="131"/>
    </row>
    <row r="656">
      <c r="H656" s="131"/>
    </row>
    <row r="657">
      <c r="H657" s="131"/>
    </row>
    <row r="658">
      <c r="H658" s="131"/>
    </row>
    <row r="659">
      <c r="H659" s="131"/>
    </row>
    <row r="660">
      <c r="H660" s="131"/>
    </row>
    <row r="661">
      <c r="H661" s="131"/>
    </row>
    <row r="662">
      <c r="H662" s="131"/>
    </row>
    <row r="663">
      <c r="H663" s="131"/>
    </row>
    <row r="664">
      <c r="H664" s="131"/>
    </row>
    <row r="665">
      <c r="H665" s="131"/>
    </row>
    <row r="666">
      <c r="H666" s="131"/>
    </row>
    <row r="667">
      <c r="H667" s="131"/>
    </row>
    <row r="668">
      <c r="H668" s="131"/>
    </row>
    <row r="669">
      <c r="H669" s="131"/>
    </row>
    <row r="670">
      <c r="H670" s="131"/>
    </row>
    <row r="671">
      <c r="H671" s="131"/>
    </row>
    <row r="672">
      <c r="H672" s="131"/>
    </row>
    <row r="673">
      <c r="H673" s="131"/>
    </row>
    <row r="674">
      <c r="H674" s="131"/>
    </row>
    <row r="675">
      <c r="H675" s="131"/>
    </row>
    <row r="676">
      <c r="H676" s="131"/>
    </row>
    <row r="677">
      <c r="H677" s="131"/>
    </row>
    <row r="678">
      <c r="H678" s="131"/>
    </row>
    <row r="679">
      <c r="H679" s="131"/>
    </row>
    <row r="680">
      <c r="H680" s="131"/>
    </row>
    <row r="681">
      <c r="H681" s="131"/>
    </row>
    <row r="682">
      <c r="H682" s="131"/>
    </row>
    <row r="683">
      <c r="H683" s="131"/>
    </row>
    <row r="684">
      <c r="H684" s="131"/>
    </row>
    <row r="685">
      <c r="H685" s="131"/>
    </row>
    <row r="686">
      <c r="H686" s="131"/>
    </row>
    <row r="687">
      <c r="H687" s="131"/>
    </row>
    <row r="688">
      <c r="H688" s="131"/>
    </row>
    <row r="689">
      <c r="H689" s="131"/>
    </row>
    <row r="690">
      <c r="H690" s="131"/>
    </row>
    <row r="691">
      <c r="H691" s="131"/>
    </row>
    <row r="692">
      <c r="H692" s="131"/>
    </row>
    <row r="693">
      <c r="H693" s="131"/>
    </row>
    <row r="694">
      <c r="H694" s="131"/>
    </row>
    <row r="695">
      <c r="H695" s="131"/>
    </row>
    <row r="696">
      <c r="H696" s="131"/>
    </row>
    <row r="697">
      <c r="H697" s="131"/>
    </row>
    <row r="698">
      <c r="H698" s="131"/>
    </row>
    <row r="699">
      <c r="H699" s="131"/>
    </row>
    <row r="700">
      <c r="H700" s="131"/>
    </row>
    <row r="701">
      <c r="H701" s="131"/>
    </row>
    <row r="702">
      <c r="H702" s="131"/>
    </row>
    <row r="703">
      <c r="H703" s="131"/>
    </row>
    <row r="704">
      <c r="H704" s="131"/>
    </row>
    <row r="705">
      <c r="H705" s="131"/>
    </row>
    <row r="706">
      <c r="H706" s="131"/>
    </row>
    <row r="707">
      <c r="H707" s="131"/>
    </row>
    <row r="708">
      <c r="H708" s="131"/>
    </row>
    <row r="709">
      <c r="H709" s="131"/>
    </row>
    <row r="710">
      <c r="H710" s="131"/>
    </row>
    <row r="711">
      <c r="H711" s="131"/>
    </row>
    <row r="712">
      <c r="H712" s="131"/>
    </row>
    <row r="713">
      <c r="H713" s="131"/>
    </row>
    <row r="714">
      <c r="H714" s="131"/>
    </row>
    <row r="715">
      <c r="H715" s="131"/>
    </row>
    <row r="716">
      <c r="H716" s="131"/>
    </row>
    <row r="717">
      <c r="H717" s="131"/>
    </row>
    <row r="718">
      <c r="H718" s="131"/>
    </row>
    <row r="719">
      <c r="H719" s="131"/>
    </row>
    <row r="720">
      <c r="H720" s="131"/>
    </row>
    <row r="721">
      <c r="H721" s="131"/>
    </row>
    <row r="722">
      <c r="H722" s="131"/>
    </row>
    <row r="723">
      <c r="H723" s="131"/>
    </row>
    <row r="724">
      <c r="H724" s="131"/>
    </row>
    <row r="725">
      <c r="H725" s="131"/>
    </row>
    <row r="726">
      <c r="H726" s="131"/>
    </row>
    <row r="727">
      <c r="H727" s="131"/>
    </row>
    <row r="728">
      <c r="H728" s="131"/>
    </row>
    <row r="729">
      <c r="H729" s="131"/>
    </row>
    <row r="730">
      <c r="H730" s="131"/>
    </row>
    <row r="731">
      <c r="H731" s="131"/>
    </row>
    <row r="732">
      <c r="H732" s="131"/>
    </row>
    <row r="733">
      <c r="H733" s="131"/>
    </row>
    <row r="734">
      <c r="H734" s="131"/>
    </row>
    <row r="735">
      <c r="H735" s="131"/>
    </row>
    <row r="736">
      <c r="H736" s="131"/>
    </row>
    <row r="737">
      <c r="H737" s="131"/>
    </row>
    <row r="738">
      <c r="H738" s="131"/>
    </row>
    <row r="739">
      <c r="H739" s="131"/>
    </row>
    <row r="740">
      <c r="H740" s="131"/>
    </row>
    <row r="741">
      <c r="H741" s="131"/>
    </row>
    <row r="742">
      <c r="H742" s="131"/>
    </row>
    <row r="743">
      <c r="H743" s="131"/>
    </row>
    <row r="744">
      <c r="H744" s="131"/>
    </row>
    <row r="745">
      <c r="H745" s="131"/>
    </row>
    <row r="746">
      <c r="H746" s="131"/>
    </row>
    <row r="747">
      <c r="H747" s="131"/>
    </row>
    <row r="748">
      <c r="H748" s="131"/>
    </row>
    <row r="749">
      <c r="H749" s="131"/>
    </row>
    <row r="750">
      <c r="H750" s="131"/>
    </row>
    <row r="751">
      <c r="H751" s="131"/>
    </row>
    <row r="752">
      <c r="H752" s="131"/>
    </row>
    <row r="753">
      <c r="H753" s="131"/>
    </row>
    <row r="754">
      <c r="H754" s="131"/>
    </row>
    <row r="755">
      <c r="H755" s="131"/>
    </row>
    <row r="756">
      <c r="H756" s="131"/>
    </row>
    <row r="757">
      <c r="H757" s="131"/>
    </row>
    <row r="758">
      <c r="H758" s="131"/>
    </row>
    <row r="759">
      <c r="H759" s="131"/>
    </row>
    <row r="760">
      <c r="H760" s="131"/>
    </row>
    <row r="761">
      <c r="H761" s="131"/>
    </row>
    <row r="762">
      <c r="H762" s="131"/>
    </row>
    <row r="763">
      <c r="H763" s="131"/>
    </row>
    <row r="764">
      <c r="H764" s="131"/>
    </row>
    <row r="765">
      <c r="H765" s="131"/>
    </row>
    <row r="766">
      <c r="H766" s="131"/>
    </row>
    <row r="767">
      <c r="H767" s="131"/>
    </row>
    <row r="768">
      <c r="H768" s="131"/>
    </row>
    <row r="769">
      <c r="H769" s="131"/>
    </row>
    <row r="770">
      <c r="H770" s="131"/>
    </row>
    <row r="771">
      <c r="H771" s="131"/>
    </row>
    <row r="772">
      <c r="H772" s="131"/>
    </row>
    <row r="773">
      <c r="H773" s="131"/>
    </row>
    <row r="774">
      <c r="H774" s="131"/>
    </row>
    <row r="775">
      <c r="H775" s="131"/>
    </row>
    <row r="776">
      <c r="H776" s="131"/>
    </row>
    <row r="777">
      <c r="H777" s="131"/>
    </row>
    <row r="778">
      <c r="H778" s="131"/>
    </row>
    <row r="779">
      <c r="H779" s="131"/>
    </row>
    <row r="780">
      <c r="H780" s="131"/>
    </row>
    <row r="781">
      <c r="H781" s="131"/>
    </row>
    <row r="782">
      <c r="H782" s="131"/>
    </row>
    <row r="783">
      <c r="H783" s="131"/>
    </row>
    <row r="784">
      <c r="H784" s="131"/>
    </row>
    <row r="785">
      <c r="H785" s="131"/>
    </row>
    <row r="786">
      <c r="H786" s="131"/>
    </row>
    <row r="787">
      <c r="H787" s="131"/>
    </row>
    <row r="788">
      <c r="H788" s="131"/>
    </row>
    <row r="789">
      <c r="H789" s="131"/>
    </row>
    <row r="790">
      <c r="H790" s="131"/>
    </row>
    <row r="791">
      <c r="H791" s="131"/>
    </row>
    <row r="792">
      <c r="H792" s="131"/>
    </row>
    <row r="793">
      <c r="H793" s="131"/>
    </row>
    <row r="794">
      <c r="H794" s="131"/>
    </row>
    <row r="795">
      <c r="H795" s="131"/>
    </row>
    <row r="796">
      <c r="H796" s="131"/>
    </row>
    <row r="797">
      <c r="H797" s="131"/>
    </row>
    <row r="798">
      <c r="H798" s="131"/>
    </row>
    <row r="799">
      <c r="H799" s="131"/>
    </row>
    <row r="800">
      <c r="H800" s="131"/>
    </row>
    <row r="801">
      <c r="H801" s="131"/>
    </row>
    <row r="802">
      <c r="H802" s="131"/>
    </row>
    <row r="803">
      <c r="H803" s="131"/>
    </row>
    <row r="804">
      <c r="H804" s="131"/>
    </row>
    <row r="805">
      <c r="H805" s="131"/>
    </row>
    <row r="806">
      <c r="H806" s="131"/>
    </row>
    <row r="807">
      <c r="H807" s="131"/>
    </row>
    <row r="808">
      <c r="H808" s="131"/>
    </row>
    <row r="809">
      <c r="H809" s="131"/>
    </row>
    <row r="810">
      <c r="H810" s="131"/>
    </row>
    <row r="811">
      <c r="H811" s="131"/>
    </row>
    <row r="812">
      <c r="H812" s="131"/>
    </row>
    <row r="813">
      <c r="H813" s="131"/>
    </row>
    <row r="814">
      <c r="H814" s="131"/>
    </row>
    <row r="815">
      <c r="H815" s="131"/>
    </row>
    <row r="816">
      <c r="H816" s="131"/>
    </row>
    <row r="817">
      <c r="H817" s="131"/>
    </row>
    <row r="818">
      <c r="H818" s="131"/>
    </row>
    <row r="819">
      <c r="H819" s="131"/>
    </row>
    <row r="820">
      <c r="H820" s="131"/>
    </row>
    <row r="821">
      <c r="H821" s="131"/>
    </row>
    <row r="822">
      <c r="H822" s="131"/>
    </row>
    <row r="823">
      <c r="H823" s="131"/>
    </row>
    <row r="824">
      <c r="H824" s="131"/>
    </row>
    <row r="825">
      <c r="H825" s="131"/>
    </row>
    <row r="826">
      <c r="H826" s="131"/>
    </row>
    <row r="827">
      <c r="H827" s="131"/>
    </row>
    <row r="828">
      <c r="H828" s="131"/>
    </row>
    <row r="829">
      <c r="H829" s="131"/>
    </row>
    <row r="830">
      <c r="H830" s="131"/>
    </row>
    <row r="831">
      <c r="H831" s="131"/>
    </row>
    <row r="832">
      <c r="H832" s="131"/>
    </row>
    <row r="833">
      <c r="H833" s="131"/>
    </row>
    <row r="834">
      <c r="H834" s="131"/>
    </row>
    <row r="835">
      <c r="H835" s="131"/>
    </row>
    <row r="836">
      <c r="H836" s="131"/>
    </row>
    <row r="837">
      <c r="H837" s="131"/>
    </row>
    <row r="838">
      <c r="H838" s="131"/>
    </row>
    <row r="839">
      <c r="H839" s="131"/>
    </row>
    <row r="840">
      <c r="H840" s="131"/>
    </row>
    <row r="841">
      <c r="H841" s="131"/>
    </row>
    <row r="842">
      <c r="H842" s="131"/>
    </row>
    <row r="843">
      <c r="H843" s="131"/>
    </row>
    <row r="844">
      <c r="H844" s="131"/>
    </row>
    <row r="845">
      <c r="H845" s="131"/>
    </row>
    <row r="846">
      <c r="H846" s="131"/>
    </row>
    <row r="847">
      <c r="H847" s="131"/>
    </row>
    <row r="848">
      <c r="H848" s="131"/>
    </row>
    <row r="849">
      <c r="H849" s="131"/>
    </row>
    <row r="850">
      <c r="H850" s="131"/>
    </row>
    <row r="851">
      <c r="H851" s="131"/>
    </row>
    <row r="852">
      <c r="H852" s="131"/>
    </row>
    <row r="853">
      <c r="H853" s="131"/>
    </row>
    <row r="854">
      <c r="H854" s="131"/>
    </row>
    <row r="855">
      <c r="H855" s="131"/>
    </row>
    <row r="856">
      <c r="H856" s="131"/>
    </row>
    <row r="857">
      <c r="H857" s="131"/>
    </row>
    <row r="858">
      <c r="H858" s="131"/>
    </row>
    <row r="859">
      <c r="H859" s="131"/>
    </row>
    <row r="860">
      <c r="H860" s="131"/>
    </row>
    <row r="861">
      <c r="H861" s="131"/>
    </row>
    <row r="862">
      <c r="H862" s="131"/>
    </row>
    <row r="863">
      <c r="H863" s="131"/>
    </row>
    <row r="864">
      <c r="H864" s="131"/>
    </row>
    <row r="865">
      <c r="H865" s="131"/>
    </row>
    <row r="866">
      <c r="H866" s="131"/>
    </row>
    <row r="867">
      <c r="H867" s="131"/>
    </row>
    <row r="868">
      <c r="H868" s="131"/>
    </row>
    <row r="869">
      <c r="H869" s="131"/>
    </row>
    <row r="870">
      <c r="H870" s="131"/>
    </row>
    <row r="871">
      <c r="H871" s="131"/>
    </row>
    <row r="872">
      <c r="H872" s="131"/>
    </row>
    <row r="873">
      <c r="H873" s="131"/>
    </row>
    <row r="874">
      <c r="H874" s="131"/>
    </row>
    <row r="875">
      <c r="H875" s="131"/>
    </row>
    <row r="876">
      <c r="H876" s="131"/>
    </row>
    <row r="877">
      <c r="H877" s="131"/>
    </row>
    <row r="878">
      <c r="H878" s="131"/>
    </row>
    <row r="879">
      <c r="H879" s="131"/>
    </row>
    <row r="880">
      <c r="H880" s="131"/>
    </row>
    <row r="881">
      <c r="H881" s="131"/>
    </row>
    <row r="882">
      <c r="H882" s="131"/>
    </row>
    <row r="883">
      <c r="H883" s="131"/>
    </row>
    <row r="884">
      <c r="H884" s="131"/>
    </row>
    <row r="885">
      <c r="H885" s="131"/>
    </row>
    <row r="886">
      <c r="H886" s="131"/>
    </row>
    <row r="887">
      <c r="H887" s="131"/>
    </row>
    <row r="888">
      <c r="H888" s="131"/>
    </row>
    <row r="889">
      <c r="H889" s="131"/>
    </row>
    <row r="890">
      <c r="H890" s="131"/>
    </row>
    <row r="891">
      <c r="H891" s="131"/>
    </row>
    <row r="892">
      <c r="H892" s="131"/>
    </row>
    <row r="893">
      <c r="H893" s="131"/>
    </row>
    <row r="894">
      <c r="H894" s="131"/>
    </row>
    <row r="895">
      <c r="H895" s="131"/>
    </row>
    <row r="896">
      <c r="H896" s="131"/>
    </row>
    <row r="897">
      <c r="H897" s="131"/>
    </row>
    <row r="898">
      <c r="H898" s="131"/>
    </row>
    <row r="899">
      <c r="H899" s="131"/>
    </row>
    <row r="900">
      <c r="H900" s="131"/>
    </row>
    <row r="901">
      <c r="H901" s="131"/>
    </row>
    <row r="902">
      <c r="H902" s="131"/>
    </row>
    <row r="903">
      <c r="H903" s="131"/>
    </row>
    <row r="904">
      <c r="H904" s="131"/>
    </row>
    <row r="905">
      <c r="H905" s="131"/>
    </row>
    <row r="906">
      <c r="H906" s="131"/>
    </row>
    <row r="907">
      <c r="H907" s="131"/>
    </row>
    <row r="908">
      <c r="H908" s="131"/>
    </row>
    <row r="909">
      <c r="H909" s="131"/>
    </row>
    <row r="910">
      <c r="H910" s="131"/>
    </row>
    <row r="911">
      <c r="H911" s="131"/>
    </row>
    <row r="912">
      <c r="H912" s="131"/>
    </row>
    <row r="913">
      <c r="H913" s="131"/>
    </row>
    <row r="914">
      <c r="H914" s="131"/>
    </row>
    <row r="915">
      <c r="H915" s="131"/>
    </row>
    <row r="916">
      <c r="H916" s="131"/>
    </row>
    <row r="917">
      <c r="H917" s="131"/>
    </row>
    <row r="918">
      <c r="H918" s="131"/>
    </row>
    <row r="919">
      <c r="H919" s="131"/>
    </row>
    <row r="920">
      <c r="H920" s="131"/>
    </row>
    <row r="921">
      <c r="H921" s="131"/>
    </row>
    <row r="922">
      <c r="H922" s="131"/>
    </row>
    <row r="923">
      <c r="H923" s="131"/>
    </row>
    <row r="924">
      <c r="H924" s="131"/>
    </row>
    <row r="925">
      <c r="H925" s="131"/>
    </row>
    <row r="926">
      <c r="H926" s="131"/>
    </row>
    <row r="927">
      <c r="H927" s="131"/>
    </row>
    <row r="928">
      <c r="H928" s="131"/>
    </row>
    <row r="929">
      <c r="H929" s="131"/>
    </row>
    <row r="930">
      <c r="H930" s="131"/>
    </row>
    <row r="931">
      <c r="H931" s="131"/>
    </row>
    <row r="932">
      <c r="H932" s="131"/>
    </row>
    <row r="933">
      <c r="H933" s="131"/>
    </row>
    <row r="934">
      <c r="H934" s="131"/>
    </row>
    <row r="935">
      <c r="H935" s="131"/>
    </row>
    <row r="936">
      <c r="H936" s="131"/>
    </row>
    <row r="937">
      <c r="H937" s="131"/>
    </row>
    <row r="938">
      <c r="H938" s="131"/>
    </row>
    <row r="939">
      <c r="H939" s="131"/>
    </row>
    <row r="940">
      <c r="H940" s="131"/>
    </row>
    <row r="941">
      <c r="H941" s="131"/>
    </row>
    <row r="942">
      <c r="H942" s="131"/>
    </row>
    <row r="943">
      <c r="H943" s="131"/>
    </row>
    <row r="944">
      <c r="H944" s="131"/>
    </row>
    <row r="945">
      <c r="H945" s="131"/>
    </row>
    <row r="946">
      <c r="H946" s="131"/>
    </row>
    <row r="947">
      <c r="H947" s="131"/>
    </row>
    <row r="948">
      <c r="H948" s="131"/>
    </row>
    <row r="949">
      <c r="H949" s="131"/>
    </row>
    <row r="950">
      <c r="H950" s="131"/>
    </row>
    <row r="951">
      <c r="H951" s="131"/>
    </row>
    <row r="952">
      <c r="H952" s="131"/>
    </row>
    <row r="953">
      <c r="H953" s="131"/>
    </row>
    <row r="954">
      <c r="H954" s="131"/>
    </row>
    <row r="955">
      <c r="H955" s="131"/>
    </row>
    <row r="956">
      <c r="H956" s="131"/>
    </row>
    <row r="957">
      <c r="H957" s="131"/>
    </row>
    <row r="958">
      <c r="H958" s="131"/>
    </row>
    <row r="959">
      <c r="H959" s="131"/>
    </row>
    <row r="960">
      <c r="H960" s="131"/>
    </row>
    <row r="961">
      <c r="H961" s="131"/>
    </row>
    <row r="962">
      <c r="H962" s="131"/>
    </row>
    <row r="963">
      <c r="H963" s="131"/>
    </row>
    <row r="964">
      <c r="H964" s="131"/>
    </row>
    <row r="965">
      <c r="H965" s="131"/>
    </row>
    <row r="966">
      <c r="H966" s="131"/>
    </row>
    <row r="967">
      <c r="H967" s="131"/>
    </row>
    <row r="968">
      <c r="H968" s="131"/>
    </row>
    <row r="969">
      <c r="H969" s="131"/>
    </row>
    <row r="970">
      <c r="H970" s="131"/>
    </row>
    <row r="971">
      <c r="H971" s="131"/>
    </row>
    <row r="972">
      <c r="H972" s="131"/>
    </row>
    <row r="973">
      <c r="H973" s="131"/>
    </row>
    <row r="974">
      <c r="H974" s="131"/>
    </row>
    <row r="975">
      <c r="H975" s="131"/>
    </row>
    <row r="976">
      <c r="H976" s="131"/>
    </row>
    <row r="977">
      <c r="H977" s="131"/>
    </row>
    <row r="978">
      <c r="H978" s="131"/>
    </row>
    <row r="979">
      <c r="H979" s="131"/>
    </row>
    <row r="980">
      <c r="H980" s="131"/>
    </row>
    <row r="981">
      <c r="H981" s="131"/>
    </row>
    <row r="982">
      <c r="H982" s="131"/>
    </row>
    <row r="983">
      <c r="H983" s="131"/>
    </row>
    <row r="984">
      <c r="H984" s="131"/>
    </row>
    <row r="985">
      <c r="H985" s="131"/>
    </row>
    <row r="986">
      <c r="H986" s="131"/>
    </row>
    <row r="987">
      <c r="H987" s="131"/>
    </row>
    <row r="988">
      <c r="H988" s="131"/>
    </row>
    <row r="989">
      <c r="H989" s="131"/>
    </row>
    <row r="990">
      <c r="H990" s="131"/>
    </row>
    <row r="991">
      <c r="H991" s="131"/>
    </row>
    <row r="992">
      <c r="H992" s="131"/>
    </row>
    <row r="993">
      <c r="H993" s="131"/>
    </row>
    <row r="994">
      <c r="H994" s="131"/>
    </row>
    <row r="995">
      <c r="H995" s="131"/>
    </row>
    <row r="996">
      <c r="H996" s="131"/>
    </row>
    <row r="997">
      <c r="H997" s="131"/>
    </row>
    <row r="998">
      <c r="H998" s="131"/>
    </row>
    <row r="999">
      <c r="H999" s="131"/>
    </row>
    <row r="1000">
      <c r="H1000" s="131"/>
    </row>
    <row r="1001">
      <c r="H1001" s="131"/>
    </row>
    <row r="1002">
      <c r="H1002" s="131"/>
    </row>
    <row r="1003">
      <c r="H1003" s="131"/>
    </row>
  </sheetData>
  <mergeCells count="16">
    <mergeCell ref="A1:B1"/>
    <mergeCell ref="C1:H4"/>
    <mergeCell ref="A6:H6"/>
    <mergeCell ref="A14:H14"/>
    <mergeCell ref="A19:H19"/>
    <mergeCell ref="A25:H25"/>
    <mergeCell ref="A38:H38"/>
    <mergeCell ref="A91:D91"/>
    <mergeCell ref="E91:G91"/>
    <mergeCell ref="A44:H44"/>
    <mergeCell ref="A51:H51"/>
    <mergeCell ref="A56:H56"/>
    <mergeCell ref="A62:H62"/>
    <mergeCell ref="A68:H68"/>
    <mergeCell ref="A75:H75"/>
    <mergeCell ref="A85:H85"/>
  </mergeCells>
  <hyperlinks>
    <hyperlink r:id="rId1" ref="A44"/>
  </hyperlinks>
  <drawing r:id="rId2"/>
</worksheet>
</file>